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2.16 " sheetId="1" r:id="rId1"/>
  </sheets>
  <externalReferences>
    <externalReference r:id="rId4"/>
    <externalReference r:id="rId5"/>
  </externalReferences>
  <definedNames>
    <definedName name="_xlnm.Print_Area" localSheetId="0">'01.02.16 '!$B$1:$J$68</definedName>
  </definedNames>
  <calcPr fullCalcOnLoad="1"/>
</workbook>
</file>

<file path=xl/sharedStrings.xml><?xml version="1.0" encoding="utf-8"?>
<sst xmlns="http://schemas.openxmlformats.org/spreadsheetml/2006/main" count="96" uniqueCount="84">
  <si>
    <t>Найменування показника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</si>
  <si>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</si>
  <si>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</si>
  <si>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</si>
  <si>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</si>
  <si>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</si>
  <si>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</si>
  <si>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</si>
  <si>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</si>
  <si>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</si>
  <si>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</si>
  <si>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</si>
  <si>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</si>
  <si>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</si>
  <si>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</si>
  <si>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</si>
  <si>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</si>
  <si>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</si>
  <si>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</si>
  <si>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</si>
  <si>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</si>
  <si>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</si>
  <si>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</si>
  <si>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</si>
  <si>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</si>
  <si>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</si>
  <si>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</si>
  <si>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</si>
  <si>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</si>
  <si>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</si>
  <si>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</si>
  <si>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</si>
  <si>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</si>
  <si>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</si>
  <si>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</si>
  <si>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</si>
  <si>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</si>
  <si>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</si>
  <si>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Видатки  (загальний фонд )</t>
  </si>
  <si>
    <t>(без власних надходжень бюджетних установ)</t>
  </si>
  <si>
    <t>тис. грн</t>
  </si>
  <si>
    <t>Код бюджетної класифікації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</si>
  <si>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</si>
  <si>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</si>
  <si>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</si>
  <si>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</si>
  <si>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</si>
  <si>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</si>
  <si>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</si>
  <si>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</si>
  <si>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</si>
  <si>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</si>
  <si>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</si>
  <si>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</si>
  <si>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</si>
  <si>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</si>
  <si>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</si>
  <si>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</si>
  <si>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</si>
  <si>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</si>
  <si>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</si>
  <si>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</si>
  <si>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</si>
  <si>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</si>
  <si>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</si>
  <si>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</si>
  <si>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</si>
  <si>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</si>
  <si>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</si>
  <si>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</si>
  <si>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</si>
  <si>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</si>
  <si>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</si>
  <si>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</si>
  <si>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</si>
  <si>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</si>
  <si>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 xml:space="preserve">План на 2016 рік </t>
  </si>
  <si>
    <t>Виконано на 01.02.2016</t>
  </si>
  <si>
    <t>Виконано на 01.02.2015</t>
  </si>
  <si>
    <t>Приріст, % 2016 до 2015 року</t>
  </si>
  <si>
    <t>Довідка про виконання індикативних показників доходів та видатків  бюджету м. Києва станом на 01.02.2016 доведених для Дарницької районної в місті Києві державній адміністрації,  як головного розпорядника бюджетних коштів</t>
  </si>
  <si>
    <t>січня</t>
  </si>
  <si>
    <t>План на січень 2016</t>
  </si>
  <si>
    <t xml:space="preserve">11020200             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</si>
</sst>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3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180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 applyProtection="1">
      <alignment horizontal="right" vertical="center" wrapText="1"/>
      <protection/>
    </xf>
    <xf numFmtId="188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Continuous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180" fontId="7" fillId="0" borderId="15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>
      <alignment vertical="center" wrapText="1"/>
    </xf>
    <xf numFmtId="180" fontId="9" fillId="0" borderId="12" xfId="53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6" xfId="0" applyFont="1" applyBorder="1" applyAlignment="1">
      <alignment vertical="center" wrapText="1"/>
    </xf>
    <xf numFmtId="187" fontId="6" fillId="0" borderId="17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 wrapText="1"/>
      <protection/>
    </xf>
    <xf numFmtId="187" fontId="6" fillId="0" borderId="17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187" fontId="6" fillId="0" borderId="19" xfId="0" applyNumberFormat="1" applyFont="1" applyFill="1" applyBorder="1" applyAlignment="1">
      <alignment horizontal="center" vertical="center" wrapText="1"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center" vertical="center" wrapText="1"/>
    </xf>
    <xf numFmtId="187" fontId="6" fillId="0" borderId="17" xfId="0" applyNumberFormat="1" applyFont="1" applyFill="1" applyBorder="1" applyAlignment="1">
      <alignment horizontal="center" vertical="center" wrapText="1"/>
    </xf>
    <xf numFmtId="187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7" fontId="6" fillId="0" borderId="27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Border="1" applyAlignment="1">
      <alignment horizontal="center" vertical="center" wrapText="1"/>
    </xf>
    <xf numFmtId="187" fontId="6" fillId="0" borderId="29" xfId="0" applyNumberFormat="1" applyFont="1" applyFill="1" applyBorder="1" applyAlignment="1">
      <alignment horizontal="center" vertical="center" wrapText="1"/>
    </xf>
    <xf numFmtId="187" fontId="6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theme="9" tint="0.5999600291252136"/>
      </font>
    </dxf>
    <dxf>
      <font>
        <color rgb="FF7030A0"/>
      </font>
    </dxf>
    <dxf>
      <font>
        <color theme="9" tint="0.5999600291252136"/>
      </font>
    </dxf>
    <dxf>
      <font>
        <color rgb="FFFFFF00"/>
      </font>
    </dxf>
    <dxf>
      <font>
        <color theme="0"/>
      </font>
    </dxf>
    <dxf>
      <font>
        <color theme="0" tint="-0.049979999661445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6%20&#1088;&#1110;&#1082;\&#1056;&#1072;&#1073;&#1086;&#1090;&#1072;%20&#1082;&#1072;&#1078;&#1076;&#1099;&#1081;%20&#1076;&#1077;&#1085;&#1100;\&#1042;&#1080;&#1082;(2016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очікуване 2016"/>
      <sheetName val="січень-грудень(п)(2)"/>
      <sheetName val="січень-грудень(п)"/>
      <sheetName val="січень-грудень"/>
      <sheetName val="грудень"/>
      <sheetName val="січень-листопад(п)(2)"/>
      <sheetName val="січень-листопад(п)"/>
      <sheetName val="січень-листопад"/>
      <sheetName val="листопад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2)"/>
      <sheetName val="Лист1 (11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  <sheetName val="Лист9"/>
      <sheetName val="січень-грудень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лютий(п)"/>
      <sheetName val="січень-лютий"/>
      <sheetName val="лютий "/>
      <sheetName val="січень (п) (2)"/>
      <sheetName val="січень (п)"/>
      <sheetName val="січень"/>
      <sheetName val="Лист 2"/>
      <sheetName val="Лист 1"/>
      <sheetName val="мобілізовано"/>
      <sheetName val="Лист л"/>
      <sheetName val="Лист с "/>
    </sheetNames>
    <sheetDataSet>
      <sheetData sheetId="4">
        <row r="8">
          <cell r="C8">
            <v>18728.953096</v>
          </cell>
        </row>
        <row r="11">
          <cell r="C11">
            <v>58.739</v>
          </cell>
        </row>
        <row r="13">
          <cell r="C13">
            <v>55.9</v>
          </cell>
        </row>
        <row r="14">
          <cell r="C14">
            <v>24.707899999999995</v>
          </cell>
        </row>
        <row r="15">
          <cell r="C15">
            <v>8.31675</v>
          </cell>
        </row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0.187</v>
          </cell>
        </row>
        <row r="24">
          <cell r="C24">
            <v>0.5</v>
          </cell>
        </row>
        <row r="26">
          <cell r="C26">
            <v>3862.9717800000003</v>
          </cell>
        </row>
        <row r="27">
          <cell r="C27">
            <v>9828.464219999998</v>
          </cell>
        </row>
        <row r="28">
          <cell r="C28">
            <v>60.797540000000005</v>
          </cell>
        </row>
        <row r="29">
          <cell r="C29">
            <v>139.58915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43</v>
          </cell>
        </row>
        <row r="33">
          <cell r="C33">
            <v>7.6725900000000005</v>
          </cell>
        </row>
        <row r="34">
          <cell r="C34">
            <v>154.45369</v>
          </cell>
        </row>
        <row r="35">
          <cell r="C35">
            <v>0</v>
          </cell>
        </row>
        <row r="37">
          <cell r="C37">
            <v>0</v>
          </cell>
        </row>
        <row r="41">
          <cell r="C41">
            <v>26</v>
          </cell>
        </row>
        <row r="43">
          <cell r="C43">
            <v>2.987</v>
          </cell>
        </row>
        <row r="44">
          <cell r="C44">
            <v>41.75185</v>
          </cell>
        </row>
        <row r="46">
          <cell r="C46">
            <v>755.54921</v>
          </cell>
        </row>
        <row r="47">
          <cell r="C47">
            <v>601.20991</v>
          </cell>
        </row>
        <row r="48">
          <cell r="C48">
            <v>61.527440000000006</v>
          </cell>
        </row>
        <row r="50">
          <cell r="C50">
            <v>5.81054</v>
          </cell>
        </row>
        <row r="51">
          <cell r="C51">
            <v>4</v>
          </cell>
        </row>
      </sheetData>
      <sheetData sheetId="5">
        <row r="8">
          <cell r="C8">
            <v>301276.6</v>
          </cell>
          <cell r="D8">
            <v>20600</v>
          </cell>
          <cell r="E8">
            <v>24905.027680000003</v>
          </cell>
        </row>
        <row r="10">
          <cell r="C10">
            <v>41024.1</v>
          </cell>
          <cell r="D10">
            <v>240</v>
          </cell>
          <cell r="E10">
            <v>1062.1740000000002</v>
          </cell>
        </row>
        <row r="11">
          <cell r="C11">
            <v>2582.3</v>
          </cell>
          <cell r="E11">
            <v>4.025</v>
          </cell>
        </row>
        <row r="13">
          <cell r="E13">
            <v>14.957769999999998</v>
          </cell>
        </row>
        <row r="14">
          <cell r="C14">
            <v>474.2</v>
          </cell>
          <cell r="D14">
            <v>20</v>
          </cell>
          <cell r="E14">
            <v>16.262880000000003</v>
          </cell>
        </row>
        <row r="15">
          <cell r="C15">
            <v>374.5</v>
          </cell>
          <cell r="D15">
            <v>8</v>
          </cell>
          <cell r="E15">
            <v>1.4602300000000001</v>
          </cell>
        </row>
        <row r="17">
          <cell r="C17">
            <v>109741.9</v>
          </cell>
          <cell r="E17">
            <v>12695.86476</v>
          </cell>
        </row>
        <row r="21">
          <cell r="C21">
            <v>834.3</v>
          </cell>
          <cell r="D21">
            <v>25</v>
          </cell>
          <cell r="E21">
            <v>87.75169</v>
          </cell>
        </row>
        <row r="22">
          <cell r="C22">
            <v>324.6</v>
          </cell>
          <cell r="D22">
            <v>25</v>
          </cell>
          <cell r="E22">
            <v>4.35487</v>
          </cell>
        </row>
        <row r="23">
          <cell r="C23">
            <v>30.1</v>
          </cell>
          <cell r="D23">
            <v>2.5</v>
          </cell>
          <cell r="E23">
            <v>20.7054</v>
          </cell>
        </row>
        <row r="24">
          <cell r="C24">
            <v>12185.4</v>
          </cell>
          <cell r="D24">
            <v>150</v>
          </cell>
          <cell r="E24">
            <v>2638.8854300000003</v>
          </cell>
        </row>
        <row r="26">
          <cell r="C26">
            <v>82196.2</v>
          </cell>
          <cell r="D26">
            <v>3900</v>
          </cell>
          <cell r="E26">
            <v>4452.229369999999</v>
          </cell>
        </row>
        <row r="27">
          <cell r="C27">
            <v>168718.3</v>
          </cell>
          <cell r="D27">
            <v>9800</v>
          </cell>
          <cell r="E27">
            <v>15510.06028</v>
          </cell>
        </row>
        <row r="28">
          <cell r="C28">
            <v>4331</v>
          </cell>
          <cell r="D28">
            <v>60</v>
          </cell>
          <cell r="E28">
            <v>111.85267999999998</v>
          </cell>
        </row>
        <row r="29">
          <cell r="C29">
            <v>2700.8</v>
          </cell>
          <cell r="D29">
            <v>140</v>
          </cell>
          <cell r="E29">
            <v>129.25546</v>
          </cell>
        </row>
        <row r="30">
          <cell r="C30">
            <v>5765</v>
          </cell>
          <cell r="E30">
            <v>112.46</v>
          </cell>
        </row>
        <row r="31">
          <cell r="C31">
            <v>993.8</v>
          </cell>
          <cell r="E31">
            <v>275.89421999999996</v>
          </cell>
        </row>
        <row r="32">
          <cell r="C32">
            <v>10871.7</v>
          </cell>
          <cell r="D32">
            <v>40</v>
          </cell>
          <cell r="E32">
            <v>1056.32624</v>
          </cell>
        </row>
        <row r="33">
          <cell r="C33">
            <v>91.9</v>
          </cell>
          <cell r="D33">
            <v>7</v>
          </cell>
          <cell r="E33">
            <v>25.01172</v>
          </cell>
        </row>
        <row r="34">
          <cell r="E34">
            <v>-21.31793</v>
          </cell>
        </row>
        <row r="35">
          <cell r="C35">
            <v>241875</v>
          </cell>
          <cell r="D35">
            <v>5000</v>
          </cell>
          <cell r="E35">
            <v>28647.86219</v>
          </cell>
        </row>
        <row r="37">
          <cell r="C37">
            <v>271.6</v>
          </cell>
          <cell r="E37">
            <v>34.05969</v>
          </cell>
        </row>
        <row r="41">
          <cell r="C41">
            <v>107.8</v>
          </cell>
          <cell r="D41">
            <v>10</v>
          </cell>
          <cell r="E41">
            <v>0</v>
          </cell>
        </row>
        <row r="43">
          <cell r="C43">
            <v>31</v>
          </cell>
          <cell r="E43">
            <v>0</v>
          </cell>
        </row>
        <row r="44">
          <cell r="C44">
            <v>1185.5</v>
          </cell>
          <cell r="D44">
            <v>10</v>
          </cell>
          <cell r="E44">
            <v>54.9345</v>
          </cell>
        </row>
        <row r="46">
          <cell r="C46">
            <v>34162.7</v>
          </cell>
          <cell r="D46">
            <v>760</v>
          </cell>
          <cell r="E46">
            <v>1032.9418</v>
          </cell>
        </row>
        <row r="47">
          <cell r="C47">
            <v>1737.1</v>
          </cell>
          <cell r="E47">
            <v>35.62564</v>
          </cell>
        </row>
        <row r="48">
          <cell r="C48">
            <v>3729</v>
          </cell>
          <cell r="D48">
            <v>61.9</v>
          </cell>
          <cell r="E48">
            <v>186.00610000000003</v>
          </cell>
        </row>
        <row r="50">
          <cell r="C50">
            <v>314.4</v>
          </cell>
          <cell r="D50">
            <v>2</v>
          </cell>
          <cell r="E50">
            <v>7.58745</v>
          </cell>
        </row>
        <row r="51">
          <cell r="C51">
            <v>287.1</v>
          </cell>
          <cell r="E51">
            <v>0</v>
          </cell>
        </row>
        <row r="52">
          <cell r="E52">
            <v>0.45213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="82" zoomScaleSheetLayoutView="82" zoomScalePageLayoutView="0" workbookViewId="0" topLeftCell="C43">
      <selection activeCell="F64" sqref="F64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5" width="18.57421875" style="0" customWidth="1"/>
    <col min="6" max="6" width="18.00390625" style="0" customWidth="1"/>
    <col min="7" max="9" width="14.57421875" style="0" customWidth="1"/>
    <col min="10" max="10" width="13.421875" style="0" customWidth="1"/>
  </cols>
  <sheetData>
    <row r="1" spans="2:10" ht="113.25" customHeight="1">
      <c r="B1" s="48" t="s">
        <v>80</v>
      </c>
      <c r="C1" s="48"/>
      <c r="D1" s="48"/>
      <c r="E1" s="48"/>
      <c r="F1" s="48"/>
      <c r="G1" s="48"/>
      <c r="H1" s="48"/>
      <c r="I1" s="48"/>
      <c r="J1" s="48"/>
    </row>
    <row r="2" spans="2:10" ht="21" thickBot="1">
      <c r="B2" s="49" t="s">
        <v>39</v>
      </c>
      <c r="C2" s="49"/>
      <c r="D2" s="49"/>
      <c r="E2" s="49"/>
      <c r="F2" s="49"/>
      <c r="G2" s="49"/>
      <c r="H2" s="61"/>
      <c r="I2" s="61"/>
      <c r="J2" s="4" t="s">
        <v>40</v>
      </c>
    </row>
    <row r="3" spans="2:10" ht="51.75" customHeight="1" thickBot="1">
      <c r="B3" s="55" t="s">
        <v>0</v>
      </c>
      <c r="C3" s="57" t="s">
        <v>41</v>
      </c>
      <c r="D3" s="59" t="s">
        <v>76</v>
      </c>
      <c r="E3" s="50" t="s">
        <v>82</v>
      </c>
      <c r="F3" s="52" t="s">
        <v>77</v>
      </c>
      <c r="G3" s="62" t="s">
        <v>78</v>
      </c>
      <c r="H3" s="64" t="s">
        <v>42</v>
      </c>
      <c r="I3" s="65"/>
      <c r="J3" s="63" t="s">
        <v>79</v>
      </c>
    </row>
    <row r="4" spans="2:10" ht="17.25" thickBot="1">
      <c r="B4" s="56"/>
      <c r="C4" s="58"/>
      <c r="D4" s="60"/>
      <c r="E4" s="51"/>
      <c r="F4" s="53"/>
      <c r="G4" s="53"/>
      <c r="H4" s="44" t="s">
        <v>43</v>
      </c>
      <c r="I4" s="46" t="s">
        <v>81</v>
      </c>
      <c r="J4" s="54"/>
    </row>
    <row r="5" spans="2:10" ht="16.5">
      <c r="B5" s="26" t="s">
        <v>44</v>
      </c>
      <c r="C5" s="27"/>
      <c r="D5" s="28"/>
      <c r="E5" s="28"/>
      <c r="F5" s="29"/>
      <c r="G5" s="29"/>
      <c r="H5" s="45"/>
      <c r="I5" s="45"/>
      <c r="J5" s="5"/>
    </row>
    <row r="6" spans="2:10" ht="18.75">
      <c r="B6" s="30" t="s">
        <v>25</v>
      </c>
      <c r="C6" s="31">
        <v>10000000</v>
      </c>
      <c r="D6" s="14">
        <f>D7+D11+D17+D28+D15</f>
        <v>986663.3</v>
      </c>
      <c r="E6" s="14">
        <f>E7+E11+E17+E28+E15</f>
        <v>40017.5</v>
      </c>
      <c r="F6" s="14">
        <f>F7+F11+F17+F28+F15</f>
        <v>91785.16363</v>
      </c>
      <c r="G6" s="14">
        <f>G7+G11+G16+G17+G28</f>
        <v>32974.252716</v>
      </c>
      <c r="H6" s="15">
        <f>F6/D6*100</f>
        <v>9.30258210982409</v>
      </c>
      <c r="I6" s="15">
        <f>F6/E6*100</f>
        <v>229.36256295370777</v>
      </c>
      <c r="J6" s="16">
        <f>F6/G6*100</f>
        <v>278.3540370740937</v>
      </c>
    </row>
    <row r="7" spans="2:10" ht="33">
      <c r="B7" s="32" t="s">
        <v>26</v>
      </c>
      <c r="C7" s="31">
        <v>11000000</v>
      </c>
      <c r="D7" s="14">
        <f>D8+D9+D10</f>
        <v>344882.99999999994</v>
      </c>
      <c r="E7" s="14">
        <f>E8+E9+E10</f>
        <v>20840</v>
      </c>
      <c r="F7" s="14">
        <f>F8+F9+F10</f>
        <v>25971.226680000003</v>
      </c>
      <c r="G7" s="14">
        <f>G8+G9</f>
        <v>18787.692096000002</v>
      </c>
      <c r="H7" s="15">
        <f aca="true" t="shared" si="0" ref="H7:H44">F7/D7*100</f>
        <v>7.530445594592951</v>
      </c>
      <c r="I7" s="15">
        <f aca="true" t="shared" si="1" ref="I7:I44">F7/E7*100</f>
        <v>124.62200902111327</v>
      </c>
      <c r="J7" s="16">
        <f>F7/G7*100</f>
        <v>138.2353220783803</v>
      </c>
    </row>
    <row r="8" spans="2:10" ht="30.75" customHeight="1">
      <c r="B8" s="33" t="s">
        <v>45</v>
      </c>
      <c r="C8" s="9">
        <v>11010000</v>
      </c>
      <c r="D8" s="6">
        <f>'[2]січень'!$C$8</f>
        <v>301276.6</v>
      </c>
      <c r="E8" s="6">
        <f>'[2]січень'!$D$8</f>
        <v>20600</v>
      </c>
      <c r="F8" s="7">
        <f>'[2]січень'!$E$8</f>
        <v>24905.027680000003</v>
      </c>
      <c r="G8" s="7">
        <f>'[2]січень (п)'!$C$8</f>
        <v>18728.953096</v>
      </c>
      <c r="H8" s="15">
        <f t="shared" si="0"/>
        <v>8.26649918380651</v>
      </c>
      <c r="I8" s="15">
        <f t="shared" si="1"/>
        <v>120.89819262135923</v>
      </c>
      <c r="J8" s="11">
        <f>F8/G8*100</f>
        <v>132.97608014897023</v>
      </c>
    </row>
    <row r="9" spans="2:10" ht="38.25" customHeight="1">
      <c r="B9" s="33" t="s">
        <v>46</v>
      </c>
      <c r="C9" s="34" t="s">
        <v>83</v>
      </c>
      <c r="D9" s="6">
        <f>'[2]січень'!$C$11</f>
        <v>2582.3</v>
      </c>
      <c r="E9" s="6"/>
      <c r="F9" s="7">
        <f>'[2]січень'!$E$11</f>
        <v>4.025</v>
      </c>
      <c r="G9" s="7">
        <f>'[2]січень (п)'!$C$11</f>
        <v>58.739</v>
      </c>
      <c r="H9" s="15">
        <f t="shared" si="0"/>
        <v>0.15586879913255625</v>
      </c>
      <c r="I9" s="15"/>
      <c r="J9" s="11">
        <f>F9/G9*100</f>
        <v>6.852346822383766</v>
      </c>
    </row>
    <row r="10" spans="2:10" ht="26.25" customHeight="1">
      <c r="B10" s="33" t="s">
        <v>27</v>
      </c>
      <c r="C10" s="9">
        <v>11020000</v>
      </c>
      <c r="D10" s="6">
        <f>'[2]січень'!$C$10</f>
        <v>41024.1</v>
      </c>
      <c r="E10" s="6">
        <f>'[2]січень'!$D$10</f>
        <v>240</v>
      </c>
      <c r="F10" s="7">
        <f>'[2]січень'!$E$10</f>
        <v>1062.1740000000002</v>
      </c>
      <c r="G10" s="7">
        <f>'[2]січень (п)'!$C$10</f>
        <v>0</v>
      </c>
      <c r="H10" s="15">
        <f t="shared" si="0"/>
        <v>2.5891463798108925</v>
      </c>
      <c r="I10" s="15">
        <f t="shared" si="1"/>
        <v>442.5725000000001</v>
      </c>
      <c r="J10" s="11"/>
    </row>
    <row r="11" spans="2:10" ht="20.25" customHeight="1">
      <c r="B11" s="32" t="s">
        <v>47</v>
      </c>
      <c r="C11" s="31">
        <v>13000000</v>
      </c>
      <c r="D11" s="14">
        <f>D12+D13+D14</f>
        <v>848.7</v>
      </c>
      <c r="E11" s="14">
        <f>E12+E13+E14</f>
        <v>28</v>
      </c>
      <c r="F11" s="14">
        <f>F12+F13+F14</f>
        <v>32.68088</v>
      </c>
      <c r="G11" s="14">
        <f>G12+G13+G14</f>
        <v>88.92465</v>
      </c>
      <c r="H11" s="15">
        <f t="shared" si="0"/>
        <v>3.850698715682809</v>
      </c>
      <c r="I11" s="15">
        <f t="shared" si="1"/>
        <v>116.71742857142857</v>
      </c>
      <c r="J11" s="16">
        <f>F11/G11*100</f>
        <v>36.75120453102711</v>
      </c>
    </row>
    <row r="12" spans="2:10" ht="44.25" customHeight="1">
      <c r="B12" s="33" t="s">
        <v>48</v>
      </c>
      <c r="C12" s="9">
        <v>13010200</v>
      </c>
      <c r="D12" s="6"/>
      <c r="E12" s="6"/>
      <c r="F12" s="7">
        <f>'[2]січень'!$E$13</f>
        <v>14.957769999999998</v>
      </c>
      <c r="G12" s="6">
        <f>'[2]січень (п)'!$C$13</f>
        <v>55.9</v>
      </c>
      <c r="H12" s="15"/>
      <c r="I12" s="15"/>
      <c r="J12" s="11">
        <f>F12/G12*100</f>
        <v>26.75808586762075</v>
      </c>
    </row>
    <row r="13" spans="2:10" ht="26.25" customHeight="1">
      <c r="B13" s="33" t="s">
        <v>49</v>
      </c>
      <c r="C13" s="34" t="s">
        <v>50</v>
      </c>
      <c r="D13" s="6">
        <f>'[2]січень'!$C$14</f>
        <v>474.2</v>
      </c>
      <c r="E13" s="6">
        <f>'[2]січень'!$D$14</f>
        <v>20</v>
      </c>
      <c r="F13" s="7">
        <f>'[2]січень'!$E$14</f>
        <v>16.262880000000003</v>
      </c>
      <c r="G13" s="6">
        <f>'[2]січень (п)'!$C$14</f>
        <v>24.707899999999995</v>
      </c>
      <c r="H13" s="15">
        <f t="shared" si="0"/>
        <v>3.4295402783635605</v>
      </c>
      <c r="I13" s="15">
        <f t="shared" si="1"/>
        <v>81.3144</v>
      </c>
      <c r="J13" s="11">
        <f>F13/G13*100</f>
        <v>65.82056751079617</v>
      </c>
    </row>
    <row r="14" spans="2:10" ht="27" customHeight="1">
      <c r="B14" s="33" t="s">
        <v>51</v>
      </c>
      <c r="C14" s="9">
        <v>13030000</v>
      </c>
      <c r="D14" s="6">
        <f>'[2]січень'!$C$15</f>
        <v>374.5</v>
      </c>
      <c r="E14" s="6">
        <f>'[2]січень'!$D$15</f>
        <v>8</v>
      </c>
      <c r="F14" s="7">
        <f>'[2]січень'!$E$15</f>
        <v>1.4602300000000001</v>
      </c>
      <c r="G14" s="6">
        <f>'[2]січень (п)'!$C$15</f>
        <v>8.31675</v>
      </c>
      <c r="H14" s="15">
        <f t="shared" si="0"/>
        <v>0.38991455273698267</v>
      </c>
      <c r="I14" s="15">
        <f t="shared" si="1"/>
        <v>18.252875000000003</v>
      </c>
      <c r="J14" s="11">
        <f>F14/G14*100</f>
        <v>17.55769982264707</v>
      </c>
    </row>
    <row r="15" spans="2:10" ht="39.75" customHeight="1">
      <c r="B15" s="33" t="s">
        <v>52</v>
      </c>
      <c r="C15" s="9">
        <v>14040001</v>
      </c>
      <c r="D15" s="6">
        <f>'[2]січень'!$C$17</f>
        <v>109741.9</v>
      </c>
      <c r="E15" s="6">
        <f>'[2]січень'!$D$17</f>
        <v>0</v>
      </c>
      <c r="F15" s="7">
        <f>'[2]січень'!$E$17</f>
        <v>12695.86476</v>
      </c>
      <c r="G15" s="7">
        <f>'[2]січень (п)'!$C$17</f>
        <v>0</v>
      </c>
      <c r="H15" s="15">
        <f t="shared" si="0"/>
        <v>11.568839941717796</v>
      </c>
      <c r="I15" s="15"/>
      <c r="J15" s="11"/>
    </row>
    <row r="16" spans="2:10" ht="30" customHeight="1">
      <c r="B16" s="33" t="s">
        <v>53</v>
      </c>
      <c r="C16" s="9">
        <v>16000000</v>
      </c>
      <c r="D16" s="6"/>
      <c r="E16" s="6"/>
      <c r="F16" s="7"/>
      <c r="G16" s="7"/>
      <c r="H16" s="15"/>
      <c r="I16" s="15"/>
      <c r="J16" s="11"/>
    </row>
    <row r="17" spans="2:10" ht="18.75">
      <c r="B17" s="32" t="s">
        <v>54</v>
      </c>
      <c r="C17" s="31">
        <v>18000000</v>
      </c>
      <c r="D17" s="14">
        <f>D18+D24+D25+D26+D27</f>
        <v>530918.1000000001</v>
      </c>
      <c r="E17" s="14">
        <f>E18+E24+E25+E26+E27</f>
        <v>19149.5</v>
      </c>
      <c r="F17" s="14">
        <f>F18+F24+F25+F26+F27</f>
        <v>53051.33162</v>
      </c>
      <c r="G17" s="14">
        <f>G18+G24+G25+G26+G27</f>
        <v>14097.635969999998</v>
      </c>
      <c r="H17" s="15">
        <f t="shared" si="0"/>
        <v>9.992375776979536</v>
      </c>
      <c r="I17" s="15">
        <f t="shared" si="1"/>
        <v>277.0376856836993</v>
      </c>
      <c r="J17" s="16">
        <f>F17/G17*100</f>
        <v>376.3136722560726</v>
      </c>
    </row>
    <row r="18" spans="2:10" ht="18.75">
      <c r="B18" s="35" t="s">
        <v>55</v>
      </c>
      <c r="C18" s="9">
        <v>18010000</v>
      </c>
      <c r="D18" s="6">
        <f>D19+D20+D23</f>
        <v>278079.5</v>
      </c>
      <c r="E18" s="6">
        <f>E19+E20+E23</f>
        <v>14102.5</v>
      </c>
      <c r="F18" s="6">
        <f>F19+F20+F23</f>
        <v>23343.4494</v>
      </c>
      <c r="G18" s="6">
        <f>G19+G20+G23</f>
        <v>13892.509689999997</v>
      </c>
      <c r="H18" s="15">
        <f t="shared" si="0"/>
        <v>8.394523652408754</v>
      </c>
      <c r="I18" s="15">
        <f t="shared" si="1"/>
        <v>165.5270299592271</v>
      </c>
      <c r="J18" s="16">
        <f>F18/G18*100</f>
        <v>168.0290309014714</v>
      </c>
    </row>
    <row r="19" spans="2:10" ht="22.5">
      <c r="B19" s="35" t="s">
        <v>56</v>
      </c>
      <c r="C19" s="9" t="s">
        <v>57</v>
      </c>
      <c r="D19" s="6">
        <f>'[2]січень'!$C$21+'[2]січень'!$C$22+'[2]січень'!$C$23+'[2]січень'!$C$24</f>
        <v>13374.4</v>
      </c>
      <c r="E19" s="6">
        <f>'[2]січень'!$D$21+'[2]січень'!$D$22+'[2]січень'!$D$23+'[2]січень'!$D$24</f>
        <v>202.5</v>
      </c>
      <c r="F19" s="7">
        <f>'[2]січень'!$E$21+'[2]січень'!$E$22+'[2]січень'!$E$23+'[2]січень'!$E$24</f>
        <v>2751.6973900000003</v>
      </c>
      <c r="G19" s="7">
        <f>'[2]січень (п)'!$C$21+'[2]січень (п)'!$C$22+'[2]січень (п)'!$C$23+'[2]січень (п)'!$C$24</f>
        <v>0.687</v>
      </c>
      <c r="H19" s="15">
        <f t="shared" si="0"/>
        <v>20.57436139191291</v>
      </c>
      <c r="I19" s="15">
        <f t="shared" si="1"/>
        <v>1358.8629086419753</v>
      </c>
      <c r="J19" s="11"/>
    </row>
    <row r="20" spans="2:10" ht="18.75">
      <c r="B20" s="35" t="s">
        <v>58</v>
      </c>
      <c r="C20" s="9"/>
      <c r="D20" s="6">
        <f>D21+D22</f>
        <v>257946.3</v>
      </c>
      <c r="E20" s="6">
        <f>E21+E22</f>
        <v>13900</v>
      </c>
      <c r="F20" s="7">
        <f>F21+F22</f>
        <v>20203.39779</v>
      </c>
      <c r="G20" s="6">
        <f>G21+G22</f>
        <v>13891.822689999997</v>
      </c>
      <c r="H20" s="15">
        <f t="shared" si="0"/>
        <v>7.832404570253576</v>
      </c>
      <c r="I20" s="15">
        <f t="shared" si="1"/>
        <v>145.34818553956833</v>
      </c>
      <c r="J20" s="11">
        <f>F20/G20*100</f>
        <v>145.4337435831468</v>
      </c>
    </row>
    <row r="21" spans="2:10" ht="22.5">
      <c r="B21" s="35" t="s">
        <v>59</v>
      </c>
      <c r="C21" s="9" t="s">
        <v>60</v>
      </c>
      <c r="D21" s="6">
        <f>'[2]січень'!$C$26+'[2]січень'!$C$28</f>
        <v>86527.2</v>
      </c>
      <c r="E21" s="6">
        <f>'[2]січень'!$D$26+'[2]січень'!$D$28</f>
        <v>3960</v>
      </c>
      <c r="F21" s="7">
        <f>'[2]січень'!$E$26+'[2]січень'!$E$28</f>
        <v>4564.082049999999</v>
      </c>
      <c r="G21" s="7">
        <f>'[2]січень (п)'!$C$26+'[2]січень (п)'!$C$28</f>
        <v>3923.7693200000003</v>
      </c>
      <c r="H21" s="15">
        <f t="shared" si="0"/>
        <v>5.274736787969562</v>
      </c>
      <c r="I21" s="15">
        <f t="shared" si="1"/>
        <v>115.2545972222222</v>
      </c>
      <c r="J21" s="11">
        <f>F21/G21*100</f>
        <v>116.31881687682902</v>
      </c>
    </row>
    <row r="22" spans="2:10" ht="22.5">
      <c r="B22" s="35" t="s">
        <v>61</v>
      </c>
      <c r="C22" s="9" t="s">
        <v>62</v>
      </c>
      <c r="D22" s="6">
        <f>'[2]січень'!$C$27+'[2]січень'!$C$29</f>
        <v>171419.09999999998</v>
      </c>
      <c r="E22" s="6">
        <f>'[2]січень'!$D$27+'[2]січень'!$D$29</f>
        <v>9940</v>
      </c>
      <c r="F22" s="7">
        <f>'[2]січень'!$E$27+'[2]січень'!$E$29</f>
        <v>15639.31574</v>
      </c>
      <c r="G22" s="7">
        <f>'[2]січень (п)'!$C$27+'[2]січень (п)'!$C$29</f>
        <v>9968.053369999998</v>
      </c>
      <c r="H22" s="15">
        <f t="shared" si="0"/>
        <v>9.12343825163007</v>
      </c>
      <c r="I22" s="15">
        <f t="shared" si="1"/>
        <v>157.33718048289737</v>
      </c>
      <c r="J22" s="11">
        <f>F22/G22*100</f>
        <v>156.89438207733036</v>
      </c>
    </row>
    <row r="23" spans="2:10" ht="30.75" customHeight="1">
      <c r="B23" s="8" t="s">
        <v>63</v>
      </c>
      <c r="C23" s="9" t="s">
        <v>64</v>
      </c>
      <c r="D23" s="6">
        <f>'[2]січень'!$C$30+'[2]січень'!$C$31</f>
        <v>6758.8</v>
      </c>
      <c r="E23" s="6"/>
      <c r="F23" s="7">
        <f>'[2]січень'!$E$30+'[2]січень'!$E$31</f>
        <v>388.35421999999994</v>
      </c>
      <c r="G23" s="7">
        <f>'[2]січень (п)'!$C$30+'[2]січень (п)'!$C$31</f>
        <v>0</v>
      </c>
      <c r="H23" s="15">
        <f t="shared" si="0"/>
        <v>5.745904894359945</v>
      </c>
      <c r="I23" s="15"/>
      <c r="J23" s="11"/>
    </row>
    <row r="24" spans="2:10" ht="25.5" customHeight="1">
      <c r="B24" s="35" t="s">
        <v>65</v>
      </c>
      <c r="C24" s="9">
        <v>18020000</v>
      </c>
      <c r="D24" s="6">
        <f>'[2]січень'!$C$32</f>
        <v>10871.7</v>
      </c>
      <c r="E24" s="6">
        <f>'[2]січень'!$D$32</f>
        <v>40</v>
      </c>
      <c r="F24" s="7">
        <f>'[2]січень'!$E$32</f>
        <v>1056.32624</v>
      </c>
      <c r="G24" s="7">
        <f>'[2]січень (п)'!$C$32</f>
        <v>43</v>
      </c>
      <c r="H24" s="15">
        <f t="shared" si="0"/>
        <v>9.716293128029657</v>
      </c>
      <c r="I24" s="15">
        <f t="shared" si="1"/>
        <v>2640.8156000000004</v>
      </c>
      <c r="J24" s="11">
        <f>F24/G24*100</f>
        <v>2456.572651162791</v>
      </c>
    </row>
    <row r="25" spans="2:10" ht="25.5" customHeight="1">
      <c r="B25" s="35" t="s">
        <v>28</v>
      </c>
      <c r="C25" s="9">
        <v>18030000</v>
      </c>
      <c r="D25" s="6">
        <f>'[2]січень'!$C$33</f>
        <v>91.9</v>
      </c>
      <c r="E25" s="6">
        <f>'[2]січень'!$D$33</f>
        <v>7</v>
      </c>
      <c r="F25" s="7">
        <f>'[2]січень'!$E$33</f>
        <v>25.01172</v>
      </c>
      <c r="G25" s="7">
        <f>'[2]січень (п)'!$C$33</f>
        <v>7.6725900000000005</v>
      </c>
      <c r="H25" s="15">
        <f t="shared" si="0"/>
        <v>27.216235038084875</v>
      </c>
      <c r="I25" s="15">
        <f t="shared" si="1"/>
        <v>357.3102857142857</v>
      </c>
      <c r="J25" s="11">
        <f>F25/G25*100</f>
        <v>325.98796495055774</v>
      </c>
    </row>
    <row r="26" spans="2:10" ht="27" customHeight="1">
      <c r="B26" s="35" t="s">
        <v>29</v>
      </c>
      <c r="C26" s="9">
        <v>18040000</v>
      </c>
      <c r="D26" s="6"/>
      <c r="E26" s="6"/>
      <c r="F26" s="7">
        <f>'[2]січень'!$E$34</f>
        <v>-21.31793</v>
      </c>
      <c r="G26" s="7">
        <f>'[2]січень (п)'!$C$34</f>
        <v>154.45369</v>
      </c>
      <c r="H26" s="15"/>
      <c r="I26" s="15"/>
      <c r="J26" s="11">
        <f>F26/G26*100</f>
        <v>-13.802150016616633</v>
      </c>
    </row>
    <row r="27" spans="2:10" ht="30.75" customHeight="1">
      <c r="B27" s="36" t="s">
        <v>66</v>
      </c>
      <c r="C27" s="9">
        <v>18050000</v>
      </c>
      <c r="D27" s="6">
        <f>'[2]січень'!$C$35</f>
        <v>241875</v>
      </c>
      <c r="E27" s="6">
        <f>'[2]січень'!$D$35</f>
        <v>5000</v>
      </c>
      <c r="F27" s="7">
        <f>'[2]січень'!$E$35</f>
        <v>28647.86219</v>
      </c>
      <c r="G27" s="7">
        <f>'[2]січень (п)'!$C$35</f>
        <v>0</v>
      </c>
      <c r="H27" s="15">
        <f t="shared" si="0"/>
        <v>11.844077391214471</v>
      </c>
      <c r="I27" s="15">
        <f t="shared" si="1"/>
        <v>572.9572438</v>
      </c>
      <c r="J27" s="11"/>
    </row>
    <row r="28" spans="2:10" ht="18.75">
      <c r="B28" s="37" t="s">
        <v>67</v>
      </c>
      <c r="C28" s="31">
        <v>190000</v>
      </c>
      <c r="D28" s="14">
        <f>D29</f>
        <v>271.6</v>
      </c>
      <c r="E28" s="14">
        <f>E29</f>
        <v>0</v>
      </c>
      <c r="F28" s="14">
        <f>F29</f>
        <v>34.05969</v>
      </c>
      <c r="G28" s="14">
        <f>G29</f>
        <v>0</v>
      </c>
      <c r="H28" s="15">
        <f t="shared" si="0"/>
        <v>12.540386597938143</v>
      </c>
      <c r="I28" s="15"/>
      <c r="J28" s="11"/>
    </row>
    <row r="29" spans="2:10" ht="18.75">
      <c r="B29" s="36" t="s">
        <v>68</v>
      </c>
      <c r="C29" s="9">
        <v>19010000</v>
      </c>
      <c r="D29" s="6">
        <f>'[2]січень'!$C$37</f>
        <v>271.6</v>
      </c>
      <c r="E29" s="6">
        <f>'[2]січень'!$D$37</f>
        <v>0</v>
      </c>
      <c r="F29" s="7">
        <f>'[2]січень'!$E$37</f>
        <v>34.05969</v>
      </c>
      <c r="G29" s="7">
        <f>'[2]січень (п)'!$C$37</f>
        <v>0</v>
      </c>
      <c r="H29" s="15">
        <f t="shared" si="0"/>
        <v>12.540386597938143</v>
      </c>
      <c r="I29" s="15"/>
      <c r="J29" s="11"/>
    </row>
    <row r="30" spans="2:10" ht="18.75">
      <c r="B30" s="30" t="s">
        <v>30</v>
      </c>
      <c r="C30" s="31">
        <v>20000000</v>
      </c>
      <c r="D30" s="14">
        <f>D31+D35+D39</f>
        <v>41267.5</v>
      </c>
      <c r="E30" s="14">
        <f>E31+E35+E39</f>
        <v>843.9</v>
      </c>
      <c r="F30" s="14">
        <f>F31+F35+F39</f>
        <v>1317.0954900000002</v>
      </c>
      <c r="G30" s="14">
        <f>G31+G35+G39</f>
        <v>1494.8359500000001</v>
      </c>
      <c r="H30" s="15">
        <f t="shared" si="0"/>
        <v>3.1916047495002124</v>
      </c>
      <c r="I30" s="15">
        <f t="shared" si="1"/>
        <v>156.07246000710987</v>
      </c>
      <c r="J30" s="16">
        <f>F30/G30*100</f>
        <v>88.10970126855726</v>
      </c>
    </row>
    <row r="31" spans="2:10" ht="18.75">
      <c r="B31" s="38" t="s">
        <v>69</v>
      </c>
      <c r="C31" s="31">
        <v>21000000</v>
      </c>
      <c r="D31" s="14">
        <f>D32+D33+D34</f>
        <v>1324.3</v>
      </c>
      <c r="E31" s="14">
        <f>E32+E33+E34</f>
        <v>20</v>
      </c>
      <c r="F31" s="14">
        <f>F32+F33+F34</f>
        <v>54.9345</v>
      </c>
      <c r="G31" s="14">
        <f>G32+G33+G34</f>
        <v>70.73885</v>
      </c>
      <c r="H31" s="15">
        <f t="shared" si="0"/>
        <v>4.14819149739485</v>
      </c>
      <c r="I31" s="15">
        <f t="shared" si="1"/>
        <v>274.6725</v>
      </c>
      <c r="J31" s="16">
        <f>F31/G31*100</f>
        <v>77.6581751046278</v>
      </c>
    </row>
    <row r="32" spans="2:10" ht="63" customHeight="1">
      <c r="B32" s="39" t="s">
        <v>70</v>
      </c>
      <c r="C32" s="9">
        <v>21010300</v>
      </c>
      <c r="D32" s="6">
        <f>'[2]січень'!$C$41</f>
        <v>107.8</v>
      </c>
      <c r="E32" s="6">
        <f>'[2]січень'!$D$41</f>
        <v>10</v>
      </c>
      <c r="F32" s="7">
        <f>'[2]січень'!$E$41</f>
        <v>0</v>
      </c>
      <c r="G32" s="7">
        <f>'[2]січень (п)'!$C$41</f>
        <v>26</v>
      </c>
      <c r="H32" s="15">
        <f t="shared" si="0"/>
        <v>0</v>
      </c>
      <c r="I32" s="15">
        <f t="shared" si="1"/>
        <v>0</v>
      </c>
      <c r="J32" s="11">
        <f>F32/G32*100</f>
        <v>0</v>
      </c>
    </row>
    <row r="33" spans="2:10" ht="81" customHeight="1">
      <c r="B33" s="36" t="s">
        <v>32</v>
      </c>
      <c r="C33" s="9">
        <v>21080900</v>
      </c>
      <c r="D33" s="6">
        <f>'[2]січень'!$C$43</f>
        <v>31</v>
      </c>
      <c r="E33" s="6">
        <f>'[2]січень'!$D$43</f>
        <v>0</v>
      </c>
      <c r="F33" s="7">
        <f>'[2]січень'!$E$43</f>
        <v>0</v>
      </c>
      <c r="G33" s="7">
        <f>'[2]січень (п)'!$C$43</f>
        <v>2.987</v>
      </c>
      <c r="H33" s="15">
        <f t="shared" si="0"/>
        <v>0</v>
      </c>
      <c r="I33" s="15"/>
      <c r="J33" s="11">
        <f>F33/G33*100</f>
        <v>0</v>
      </c>
    </row>
    <row r="34" spans="2:10" ht="27.75" customHeight="1">
      <c r="B34" s="40" t="s">
        <v>33</v>
      </c>
      <c r="C34" s="9">
        <v>21081100</v>
      </c>
      <c r="D34" s="6">
        <f>'[2]січень'!$C$44</f>
        <v>1185.5</v>
      </c>
      <c r="E34" s="6">
        <f>'[2]січень'!$D$44</f>
        <v>10</v>
      </c>
      <c r="F34" s="7">
        <f>'[2]січень'!$E$44</f>
        <v>54.9345</v>
      </c>
      <c r="G34" s="7">
        <f>'[2]січень (п)'!$C$44</f>
        <v>41.75185</v>
      </c>
      <c r="H34" s="15">
        <f t="shared" si="0"/>
        <v>4.633867566427668</v>
      </c>
      <c r="I34" s="15">
        <f t="shared" si="1"/>
        <v>549.345</v>
      </c>
      <c r="J34" s="11">
        <f aca="true" t="shared" si="2" ref="J34:J42">F34/G34*100</f>
        <v>131.57381050181013</v>
      </c>
    </row>
    <row r="35" spans="2:10" ht="41.25" customHeight="1">
      <c r="B35" s="38" t="s">
        <v>71</v>
      </c>
      <c r="C35" s="31">
        <v>22000000</v>
      </c>
      <c r="D35" s="14">
        <f>D36+D37+D38</f>
        <v>39628.799999999996</v>
      </c>
      <c r="E35" s="14">
        <f>E36+E37+E38</f>
        <v>821.9</v>
      </c>
      <c r="F35" s="14">
        <f>F36+F37+F38</f>
        <v>1254.57354</v>
      </c>
      <c r="G35" s="14">
        <f>G36+G37+G38</f>
        <v>1418.2865600000002</v>
      </c>
      <c r="H35" s="15">
        <f t="shared" si="0"/>
        <v>3.1658125908430237</v>
      </c>
      <c r="I35" s="15">
        <f t="shared" si="1"/>
        <v>152.64308796690597</v>
      </c>
      <c r="J35" s="16">
        <f t="shared" si="2"/>
        <v>88.45698573072566</v>
      </c>
    </row>
    <row r="36" spans="2:10" ht="24" customHeight="1">
      <c r="B36" s="36" t="s">
        <v>72</v>
      </c>
      <c r="C36" s="9">
        <v>22010000</v>
      </c>
      <c r="D36" s="6">
        <f>'[2]січень'!$C$46</f>
        <v>34162.7</v>
      </c>
      <c r="E36" s="6">
        <f>'[2]січень'!$D$46</f>
        <v>760</v>
      </c>
      <c r="F36" s="7">
        <f>'[2]січень'!$E$46</f>
        <v>1032.9418</v>
      </c>
      <c r="G36" s="7">
        <f>'[2]січень (п)'!$C$46</f>
        <v>755.54921</v>
      </c>
      <c r="H36" s="15">
        <f t="shared" si="0"/>
        <v>3.0235953247255054</v>
      </c>
      <c r="I36" s="15">
        <f t="shared" si="1"/>
        <v>135.91339473684212</v>
      </c>
      <c r="J36" s="11">
        <f t="shared" si="2"/>
        <v>136.71403349094894</v>
      </c>
    </row>
    <row r="37" spans="2:10" ht="56.25" customHeight="1">
      <c r="B37" s="35" t="s">
        <v>73</v>
      </c>
      <c r="C37" s="9">
        <v>22080400</v>
      </c>
      <c r="D37" s="6">
        <f>'[2]січень'!$C$47</f>
        <v>1737.1</v>
      </c>
      <c r="E37" s="6">
        <f>'[2]січень'!$D$47</f>
        <v>0</v>
      </c>
      <c r="F37" s="7">
        <f>'[2]січень'!$E$47</f>
        <v>35.62564</v>
      </c>
      <c r="G37" s="7">
        <f>'[2]січень (п)'!$C$47</f>
        <v>601.20991</v>
      </c>
      <c r="H37" s="15">
        <f t="shared" si="0"/>
        <v>2.050868689194635</v>
      </c>
      <c r="I37" s="15"/>
      <c r="J37" s="11">
        <f t="shared" si="2"/>
        <v>5.925657479598098</v>
      </c>
    </row>
    <row r="38" spans="2:10" ht="22.5" customHeight="1">
      <c r="B38" s="40" t="s">
        <v>34</v>
      </c>
      <c r="C38" s="9">
        <v>22090000</v>
      </c>
      <c r="D38" s="6">
        <f>'[2]січень'!$C$48</f>
        <v>3729</v>
      </c>
      <c r="E38" s="6">
        <f>'[2]січень'!$D$48</f>
        <v>61.9</v>
      </c>
      <c r="F38" s="7">
        <f>'[2]січень'!$E$48</f>
        <v>186.00610000000003</v>
      </c>
      <c r="G38" s="7">
        <f>'[2]січень (п)'!$C$48</f>
        <v>61.527440000000006</v>
      </c>
      <c r="H38" s="15">
        <f t="shared" si="0"/>
        <v>4.988096004290695</v>
      </c>
      <c r="I38" s="15">
        <f t="shared" si="1"/>
        <v>300.49450726979</v>
      </c>
      <c r="J38" s="11">
        <f t="shared" si="2"/>
        <v>302.31405694759934</v>
      </c>
    </row>
    <row r="39" spans="2:10" ht="23.25" customHeight="1">
      <c r="B39" s="38" t="s">
        <v>35</v>
      </c>
      <c r="C39" s="31">
        <v>24000000</v>
      </c>
      <c r="D39" s="14">
        <f>D40</f>
        <v>314.4</v>
      </c>
      <c r="E39" s="14">
        <f>E40</f>
        <v>2</v>
      </c>
      <c r="F39" s="14">
        <f>F40</f>
        <v>7.58745</v>
      </c>
      <c r="G39" s="14">
        <f>G40</f>
        <v>5.81054</v>
      </c>
      <c r="H39" s="15">
        <f t="shared" si="0"/>
        <v>2.41331106870229</v>
      </c>
      <c r="I39" s="15">
        <f t="shared" si="1"/>
        <v>379.3725</v>
      </c>
      <c r="J39" s="16">
        <f t="shared" si="2"/>
        <v>130.58080660317287</v>
      </c>
    </row>
    <row r="40" spans="2:10" ht="22.5" customHeight="1">
      <c r="B40" s="40" t="s">
        <v>31</v>
      </c>
      <c r="C40" s="9">
        <v>24060300</v>
      </c>
      <c r="D40" s="6">
        <f>'[2]січень'!$C$50</f>
        <v>314.4</v>
      </c>
      <c r="E40" s="6">
        <f>'[2]січень'!$D$50</f>
        <v>2</v>
      </c>
      <c r="F40" s="7">
        <f>'[2]січень'!$E$50</f>
        <v>7.58745</v>
      </c>
      <c r="G40" s="7">
        <f>'[2]січень (п)'!$C$50</f>
        <v>5.81054</v>
      </c>
      <c r="H40" s="15">
        <f t="shared" si="0"/>
        <v>2.41331106870229</v>
      </c>
      <c r="I40" s="15">
        <f t="shared" si="1"/>
        <v>379.3725</v>
      </c>
      <c r="J40" s="11">
        <f t="shared" si="2"/>
        <v>130.58080660317287</v>
      </c>
    </row>
    <row r="41" spans="2:10" ht="18.75">
      <c r="B41" s="30" t="s">
        <v>36</v>
      </c>
      <c r="C41" s="31">
        <v>30000000</v>
      </c>
      <c r="D41" s="14">
        <f>D42</f>
        <v>287.1</v>
      </c>
      <c r="E41" s="14">
        <f>E42</f>
        <v>0</v>
      </c>
      <c r="F41" s="14">
        <f>F42+F43</f>
        <v>0.45213</v>
      </c>
      <c r="G41" s="14">
        <f>G42+G43</f>
        <v>4</v>
      </c>
      <c r="H41" s="15">
        <f t="shared" si="0"/>
        <v>0.15748171368861022</v>
      </c>
      <c r="I41" s="15"/>
      <c r="J41" s="11">
        <f t="shared" si="2"/>
        <v>11.30325</v>
      </c>
    </row>
    <row r="42" spans="2:10" ht="42.75" customHeight="1">
      <c r="B42" s="43" t="s">
        <v>37</v>
      </c>
      <c r="C42" s="9">
        <v>31010000</v>
      </c>
      <c r="D42" s="6">
        <f>'[2]січень'!$C$51</f>
        <v>287.1</v>
      </c>
      <c r="E42" s="6">
        <f>'[2]січень'!$D$51</f>
        <v>0</v>
      </c>
      <c r="F42" s="7">
        <f>'[2]січень'!$E$51</f>
        <v>0</v>
      </c>
      <c r="G42" s="7">
        <f>'[2]січень (п)'!$C$51</f>
        <v>4</v>
      </c>
      <c r="H42" s="15">
        <f t="shared" si="0"/>
        <v>0</v>
      </c>
      <c r="I42" s="15"/>
      <c r="J42" s="11">
        <f t="shared" si="2"/>
        <v>0</v>
      </c>
    </row>
    <row r="43" spans="2:10" ht="33">
      <c r="B43" s="35" t="s">
        <v>74</v>
      </c>
      <c r="C43" s="9">
        <v>31020000</v>
      </c>
      <c r="D43" s="6"/>
      <c r="E43" s="6"/>
      <c r="F43" s="7">
        <f>'[2]січень'!$E$52</f>
        <v>0.45213</v>
      </c>
      <c r="G43" s="7">
        <f>'[2]січень (п)'!$C$52</f>
        <v>0</v>
      </c>
      <c r="H43" s="15"/>
      <c r="I43" s="15"/>
      <c r="J43" s="11"/>
    </row>
    <row r="44" spans="2:10" ht="18.75">
      <c r="B44" s="41" t="s">
        <v>75</v>
      </c>
      <c r="C44" s="31"/>
      <c r="D44" s="14">
        <f>D6+D30+D41</f>
        <v>1028217.9</v>
      </c>
      <c r="E44" s="14">
        <f>E6+E30+E41</f>
        <v>40861.4</v>
      </c>
      <c r="F44" s="14">
        <f>F6+F30+F41</f>
        <v>93102.71125000001</v>
      </c>
      <c r="G44" s="14">
        <f>G6+G30+G41</f>
        <v>34473.088666</v>
      </c>
      <c r="H44" s="15">
        <f t="shared" si="0"/>
        <v>9.054764680716024</v>
      </c>
      <c r="I44" s="15">
        <f t="shared" si="1"/>
        <v>227.85002777682607</v>
      </c>
      <c r="J44" s="16">
        <f>F44/G44*100</f>
        <v>270.07359900949353</v>
      </c>
    </row>
    <row r="45" spans="2:10" ht="18.75">
      <c r="B45" s="10"/>
      <c r="C45" s="10"/>
      <c r="D45" s="10"/>
      <c r="E45" s="10"/>
      <c r="F45" s="10"/>
      <c r="G45" s="42"/>
      <c r="H45" s="42"/>
      <c r="I45" s="42"/>
      <c r="J45" s="42"/>
    </row>
    <row r="46" spans="2:10" ht="18.75">
      <c r="B46" s="12" t="s">
        <v>38</v>
      </c>
      <c r="C46" s="13"/>
      <c r="D46" s="1"/>
      <c r="E46" s="1"/>
      <c r="F46" s="14"/>
      <c r="G46" s="14"/>
      <c r="H46" s="14"/>
      <c r="I46" s="15"/>
      <c r="J46" s="16"/>
    </row>
    <row r="47" spans="2:10" ht="18.75">
      <c r="B47" s="17" t="s">
        <v>1</v>
      </c>
      <c r="C47" s="18" t="s">
        <v>10</v>
      </c>
      <c r="D47" s="2">
        <v>42208.6</v>
      </c>
      <c r="E47" s="2">
        <v>2762.3</v>
      </c>
      <c r="F47" s="19">
        <v>1972.2</v>
      </c>
      <c r="G47" s="19">
        <v>1800.1</v>
      </c>
      <c r="H47" s="19">
        <f>F47/D47*100</f>
        <v>4.672507498471876</v>
      </c>
      <c r="I47" s="20">
        <f>F47/E47*100</f>
        <v>71.39702421894798</v>
      </c>
      <c r="J47" s="21">
        <f>F47/G47*100</f>
        <v>109.56057996777957</v>
      </c>
    </row>
    <row r="48" spans="2:10" ht="18.75">
      <c r="B48" s="17" t="s">
        <v>2</v>
      </c>
      <c r="C48" s="18" t="s">
        <v>11</v>
      </c>
      <c r="D48" s="2">
        <v>716714.9</v>
      </c>
      <c r="E48" s="2">
        <v>60129.9</v>
      </c>
      <c r="F48" s="19">
        <v>37226.3</v>
      </c>
      <c r="G48" s="19">
        <v>27735.6</v>
      </c>
      <c r="H48" s="19">
        <f aca="true" t="shared" si="3" ref="H48:H55">F48/D48*100</f>
        <v>5.194017872378543</v>
      </c>
      <c r="I48" s="20">
        <f aca="true" t="shared" si="4" ref="I48:I55">F48/E48*100</f>
        <v>61.9097986193225</v>
      </c>
      <c r="J48" s="21">
        <f>F48/G48*100</f>
        <v>134.21847733598696</v>
      </c>
    </row>
    <row r="49" spans="2:10" ht="18.75">
      <c r="B49" s="17" t="s">
        <v>3</v>
      </c>
      <c r="C49" s="18" t="s">
        <v>12</v>
      </c>
      <c r="D49" s="2">
        <v>147599.8</v>
      </c>
      <c r="E49" s="2">
        <v>11040.9</v>
      </c>
      <c r="F49" s="19">
        <v>8429</v>
      </c>
      <c r="G49" s="19">
        <v>7533.7</v>
      </c>
      <c r="H49" s="19">
        <f t="shared" si="3"/>
        <v>5.710712345138679</v>
      </c>
      <c r="I49" s="20">
        <f t="shared" si="4"/>
        <v>76.34341403327628</v>
      </c>
      <c r="J49" s="21">
        <f>F49/G49*100</f>
        <v>111.8839348527284</v>
      </c>
    </row>
    <row r="50" spans="2:10" ht="18.75">
      <c r="B50" s="17" t="s">
        <v>4</v>
      </c>
      <c r="C50" s="18" t="s">
        <v>13</v>
      </c>
      <c r="D50" s="2">
        <v>16492.1</v>
      </c>
      <c r="E50" s="2">
        <v>1272.8</v>
      </c>
      <c r="F50" s="19">
        <v>771.7</v>
      </c>
      <c r="G50" s="19">
        <v>173.9</v>
      </c>
      <c r="H50" s="19">
        <f t="shared" si="3"/>
        <v>4.679210046022035</v>
      </c>
      <c r="I50" s="20">
        <f t="shared" si="4"/>
        <v>60.63010685103709</v>
      </c>
      <c r="J50" s="21">
        <f>F50/G50*100</f>
        <v>443.76078205865446</v>
      </c>
    </row>
    <row r="51" spans="2:10" ht="18.75">
      <c r="B51" s="17" t="s">
        <v>5</v>
      </c>
      <c r="C51" s="18" t="s">
        <v>14</v>
      </c>
      <c r="D51" s="2">
        <v>14770</v>
      </c>
      <c r="E51" s="2">
        <v>1063.9</v>
      </c>
      <c r="F51" s="19">
        <v>1063.9</v>
      </c>
      <c r="G51" s="19">
        <v>400</v>
      </c>
      <c r="H51" s="19">
        <f t="shared" si="3"/>
        <v>7.2031144211239</v>
      </c>
      <c r="I51" s="20">
        <f t="shared" si="4"/>
        <v>100</v>
      </c>
      <c r="J51" s="21">
        <f>F51/G51*100</f>
        <v>265.975</v>
      </c>
    </row>
    <row r="52" spans="2:10" ht="18.75">
      <c r="B52" s="17" t="s">
        <v>6</v>
      </c>
      <c r="C52" s="18" t="s">
        <v>15</v>
      </c>
      <c r="D52" s="2">
        <v>28328.1</v>
      </c>
      <c r="E52" s="2">
        <v>2315.9</v>
      </c>
      <c r="F52" s="19">
        <v>1582.2</v>
      </c>
      <c r="G52" s="19">
        <v>505.7</v>
      </c>
      <c r="H52" s="19">
        <f t="shared" si="3"/>
        <v>5.585266925773349</v>
      </c>
      <c r="I52" s="20">
        <f t="shared" si="4"/>
        <v>68.3190120471523</v>
      </c>
      <c r="J52" s="21">
        <f>F52/G52*100</f>
        <v>312.8732450069211</v>
      </c>
    </row>
    <row r="53" spans="2:10" ht="18.75">
      <c r="B53" s="17" t="s">
        <v>7</v>
      </c>
      <c r="C53" s="18" t="s">
        <v>16</v>
      </c>
      <c r="D53" s="2">
        <v>94.2</v>
      </c>
      <c r="E53" s="2">
        <v>9.1</v>
      </c>
      <c r="F53" s="19"/>
      <c r="G53" s="19"/>
      <c r="H53" s="19"/>
      <c r="I53" s="20"/>
      <c r="J53" s="21"/>
    </row>
    <row r="54" spans="2:10" ht="18.75">
      <c r="B54" s="17" t="s">
        <v>8</v>
      </c>
      <c r="C54" s="18" t="s">
        <v>17</v>
      </c>
      <c r="D54" s="2">
        <v>65</v>
      </c>
      <c r="E54" s="2"/>
      <c r="F54" s="19"/>
      <c r="G54" s="19"/>
      <c r="H54" s="19"/>
      <c r="I54" s="20"/>
      <c r="J54" s="21"/>
    </row>
    <row r="55" spans="2:10" ht="18.75">
      <c r="B55" s="12" t="s">
        <v>18</v>
      </c>
      <c r="C55" s="13"/>
      <c r="D55" s="3">
        <f>SUM(D47:D54)</f>
        <v>966272.7</v>
      </c>
      <c r="E55" s="3">
        <f>SUM(E47:E54)</f>
        <v>78594.8</v>
      </c>
      <c r="F55" s="3">
        <f>SUM(F47:F54)</f>
        <v>51045.299999999996</v>
      </c>
      <c r="G55" s="3">
        <f>SUM(G47:G54)</f>
        <v>38148.99999999999</v>
      </c>
      <c r="H55" s="47">
        <f t="shared" si="3"/>
        <v>5.282701249864557</v>
      </c>
      <c r="I55" s="22">
        <f t="shared" si="4"/>
        <v>64.94742654730338</v>
      </c>
      <c r="J55" s="23">
        <f>F55/G55*100</f>
        <v>133.80508008073608</v>
      </c>
    </row>
    <row r="56" spans="2:10" ht="18.75">
      <c r="B56" s="12" t="s">
        <v>9</v>
      </c>
      <c r="C56" s="18"/>
      <c r="D56" s="24"/>
      <c r="E56" s="24"/>
      <c r="F56" s="14"/>
      <c r="G56" s="25"/>
      <c r="H56" s="25"/>
      <c r="I56" s="20"/>
      <c r="J56" s="21"/>
    </row>
    <row r="57" spans="2:10" ht="18.75">
      <c r="B57" s="17" t="s">
        <v>1</v>
      </c>
      <c r="C57" s="18" t="s">
        <v>10</v>
      </c>
      <c r="D57" s="2">
        <v>87</v>
      </c>
      <c r="E57" s="2"/>
      <c r="F57" s="19"/>
      <c r="G57" s="19"/>
      <c r="H57" s="19"/>
      <c r="I57" s="20"/>
      <c r="J57" s="21"/>
    </row>
    <row r="58" spans="2:10" ht="18.75">
      <c r="B58" s="17" t="s">
        <v>2</v>
      </c>
      <c r="C58" s="18" t="s">
        <v>11</v>
      </c>
      <c r="D58" s="2">
        <v>29240.7</v>
      </c>
      <c r="E58" s="2"/>
      <c r="F58" s="19"/>
      <c r="G58" s="19"/>
      <c r="H58" s="19"/>
      <c r="I58" s="20"/>
      <c r="J58" s="21"/>
    </row>
    <row r="59" spans="2:10" ht="18.75">
      <c r="B59" s="17" t="s">
        <v>3</v>
      </c>
      <c r="C59" s="18" t="s">
        <v>12</v>
      </c>
      <c r="D59" s="2">
        <v>12929.1</v>
      </c>
      <c r="E59" s="2"/>
      <c r="F59" s="19"/>
      <c r="G59" s="19"/>
      <c r="H59" s="19"/>
      <c r="I59" s="20"/>
      <c r="J59" s="21"/>
    </row>
    <row r="60" spans="2:10" ht="18.75">
      <c r="B60" s="17" t="s">
        <v>4</v>
      </c>
      <c r="C60" s="18" t="s">
        <v>13</v>
      </c>
      <c r="D60" s="2">
        <v>728</v>
      </c>
      <c r="E60" s="2"/>
      <c r="F60" s="19"/>
      <c r="G60" s="19"/>
      <c r="H60" s="19"/>
      <c r="I60" s="20"/>
      <c r="J60" s="21"/>
    </row>
    <row r="61" spans="2:10" ht="18.75">
      <c r="B61" s="17" t="s">
        <v>5</v>
      </c>
      <c r="C61" s="18" t="s">
        <v>14</v>
      </c>
      <c r="D61" s="2">
        <v>14260.5</v>
      </c>
      <c r="E61" s="2"/>
      <c r="F61" s="19"/>
      <c r="G61" s="19"/>
      <c r="H61" s="19"/>
      <c r="I61" s="20"/>
      <c r="J61" s="21"/>
    </row>
    <row r="62" spans="2:10" ht="18.75">
      <c r="B62" s="17" t="s">
        <v>6</v>
      </c>
      <c r="C62" s="18" t="s">
        <v>15</v>
      </c>
      <c r="D62" s="2">
        <v>2870</v>
      </c>
      <c r="E62" s="2"/>
      <c r="F62" s="19"/>
      <c r="G62" s="19"/>
      <c r="H62" s="19"/>
      <c r="I62" s="20"/>
      <c r="J62" s="21"/>
    </row>
    <row r="63" spans="2:10" ht="18.75">
      <c r="B63" s="17" t="s">
        <v>19</v>
      </c>
      <c r="C63" s="18" t="s">
        <v>23</v>
      </c>
      <c r="D63" s="2">
        <v>5850</v>
      </c>
      <c r="E63" s="2"/>
      <c r="F63" s="19"/>
      <c r="G63" s="19"/>
      <c r="H63" s="19"/>
      <c r="I63" s="20"/>
      <c r="J63" s="21"/>
    </row>
    <row r="64" spans="2:10" ht="18.75">
      <c r="B64" s="17" t="s">
        <v>20</v>
      </c>
      <c r="C64" s="18" t="s">
        <v>24</v>
      </c>
      <c r="D64" s="2">
        <v>4040.6</v>
      </c>
      <c r="E64" s="2"/>
      <c r="F64" s="19"/>
      <c r="G64" s="19"/>
      <c r="H64" s="19"/>
      <c r="I64" s="20"/>
      <c r="J64" s="21"/>
    </row>
    <row r="65" spans="2:10" ht="18.75">
      <c r="B65" s="12" t="s">
        <v>21</v>
      </c>
      <c r="C65" s="13"/>
      <c r="D65" s="3">
        <f>SUM(D57:D64)</f>
        <v>70005.90000000001</v>
      </c>
      <c r="E65" s="3"/>
      <c r="F65" s="3"/>
      <c r="G65" s="3"/>
      <c r="H65" s="3"/>
      <c r="I65" s="22"/>
      <c r="J65" s="23"/>
    </row>
    <row r="66" spans="2:10" ht="18.75" customHeight="1">
      <c r="B66" s="12" t="s">
        <v>22</v>
      </c>
      <c r="C66" s="13"/>
      <c r="D66" s="3">
        <f>D55+D65</f>
        <v>1036278.6</v>
      </c>
      <c r="E66" s="3">
        <f>E55+E65</f>
        <v>78594.8</v>
      </c>
      <c r="F66" s="3">
        <f>F55+F65</f>
        <v>51045.299999999996</v>
      </c>
      <c r="G66" s="3">
        <f>G55+G65</f>
        <v>38148.99999999999</v>
      </c>
      <c r="H66" s="3"/>
      <c r="I66" s="22">
        <f>F66/D66*100</f>
        <v>4.925827861349254</v>
      </c>
      <c r="J66" s="23">
        <f>F66/G66*100</f>
        <v>133.80508008073608</v>
      </c>
    </row>
    <row r="67" spans="2:6" ht="18.75" customHeight="1">
      <c r="B67" s="10"/>
      <c r="C67" s="10"/>
      <c r="D67" s="10"/>
      <c r="E67" s="10"/>
      <c r="F67" s="10"/>
    </row>
  </sheetData>
  <sheetProtection/>
  <mergeCells count="10">
    <mergeCell ref="E3:E4"/>
    <mergeCell ref="B1:J1"/>
    <mergeCell ref="B2:I2"/>
    <mergeCell ref="B3:B4"/>
    <mergeCell ref="C3:C4"/>
    <mergeCell ref="D3:D4"/>
    <mergeCell ref="F3:F4"/>
    <mergeCell ref="G3:G4"/>
    <mergeCell ref="J3:J4"/>
    <mergeCell ref="H3:I3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2016-02-05T10:11:03Z</cp:lastPrinted>
  <dcterms:created xsi:type="dcterms:W3CDTF">1996-10-08T23:32:33Z</dcterms:created>
  <dcterms:modified xsi:type="dcterms:W3CDTF">2016-02-15T13:45:26Z</dcterms:modified>
  <cp:category/>
  <cp:version/>
  <cp:contentType/>
  <cp:contentStatus/>
</cp:coreProperties>
</file>