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20.02 " sheetId="1" r:id="rId1"/>
    <sheet name="10.03" sheetId="2" r:id="rId2"/>
  </sheets>
  <externalReferences>
    <externalReference r:id="rId5"/>
  </externalReferences>
  <definedNames>
    <definedName name="_xlnm.Print_Area" localSheetId="1">'10.03'!$B$1:$H$69</definedName>
    <definedName name="_xlnm.Print_Area" localSheetId="0">'20.02 '!$B$1:$H$69</definedName>
  </definedNames>
  <calcPr fullCalcOnLoad="1"/>
</workbook>
</file>

<file path=xl/sharedStrings.xml><?xml version="1.0" encoding="utf-8"?>
<sst xmlns="http://schemas.openxmlformats.org/spreadsheetml/2006/main" count="186" uniqueCount="85">
  <si>
    <t>Найменування показника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</si>
  <si>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</si>
  <si>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</si>
  <si>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</si>
  <si>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Туристичний збір</t>
  </si>
  <si>
    <t>Збір за провадження деяких видів підприємницької діяльності</t>
  </si>
  <si>
    <t>Неподаткові надходження</t>
  </si>
  <si>
    <t>Інші надходження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</si>
  <si>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</t>
  </si>
  <si>
    <t>Адміністративні штрафи та інші санкції</t>
  </si>
  <si>
    <t>Державне мито</t>
  </si>
  <si>
    <t>Інші неподаткові надходження</t>
  </si>
  <si>
    <t>Доходи від операцій з капіталом</t>
  </si>
  <si>
    <t>(без власних надходжень бюджетних установ)</t>
  </si>
  <si>
    <t>Код бюджетної класифікації</t>
  </si>
  <si>
    <t>% виконання до плану</t>
  </si>
  <si>
    <t xml:space="preserve"> ДОХОДИ (загальний фонд)</t>
  </si>
  <si>
    <t>Податок та збір на доходи фізичних осіб</t>
  </si>
  <si>
    <t xml:space="preserve">Податок на прибуток підприємств та фінансових установ комунальної власності </t>
  </si>
  <si>
    <t>11020200                11023200</t>
  </si>
  <si>
    <t xml:space="preserve">Рентна плата та плата за використання інших природних ресурсів </t>
  </si>
  <si>
    <t>Збір за спеціальне використання лісових ресурсів місцевого значення та користування земельними ділянками лісового фонду</t>
  </si>
  <si>
    <t>Рентна плата за спеціальне використання води</t>
  </si>
  <si>
    <t>13020000</t>
  </si>
  <si>
    <t xml:space="preserve">Рентна плата за користування надрами </t>
  </si>
  <si>
    <t xml:space="preserve">Акцизний податок з реалізації суб'єктами господарювання роздрібної торгівлі підакцизних товарів </t>
  </si>
  <si>
    <t>Окремі податки і збори, що зараховуються до місцевих бюджетів </t>
  </si>
  <si>
    <t xml:space="preserve">Місцеві податки </t>
  </si>
  <si>
    <t>Податок на майно</t>
  </si>
  <si>
    <t>Податок на нерухоме майно *</t>
  </si>
  <si>
    <t>18010100-18010400</t>
  </si>
  <si>
    <t>Плата за землю в т.ч. **</t>
  </si>
  <si>
    <t>земельний податок</t>
  </si>
  <si>
    <t>18010500  18010700</t>
  </si>
  <si>
    <t>орендна плата</t>
  </si>
  <si>
    <t>18010600  18010900</t>
  </si>
  <si>
    <t>Транспортний податок</t>
  </si>
  <si>
    <t>18011000   18011100</t>
  </si>
  <si>
    <t>Збір за місця для паркування транспортних засобів</t>
  </si>
  <si>
    <t>Єдиний податок *</t>
  </si>
  <si>
    <t>Інші податки та збори</t>
  </si>
  <si>
    <t>Екологічний податок *</t>
  </si>
  <si>
    <t xml:space="preserve">Доходи від  власності та підприємницької діяльності 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</si>
  <si>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</si>
  <si>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Адміністративні збори та платежі, доходи від некомерційної господарської діяльності</t>
  </si>
  <si>
    <t>Плата за надання адміністративних послуг</t>
  </si>
  <si>
    <t xml:space="preserve">Надходження від орендної плати за користування цілісним майновим комплексом та іншим майном, що перебуває в комунальній власності </t>
  </si>
  <si>
    <t>РАЗОМ ДОХОДІВ</t>
  </si>
  <si>
    <t>Видатки  (загальний фонд )</t>
  </si>
  <si>
    <t>Державне управління</t>
  </si>
  <si>
    <t>010000</t>
  </si>
  <si>
    <t>Освіта</t>
  </si>
  <si>
    <t>070000</t>
  </si>
  <si>
    <t>Охорона здоров"я</t>
  </si>
  <si>
    <t>080000</t>
  </si>
  <si>
    <t>Соціальний захист та соціальне забезпечення</t>
  </si>
  <si>
    <t>090000</t>
  </si>
  <si>
    <t>Житлово-комунальне господарство</t>
  </si>
  <si>
    <t>100000</t>
  </si>
  <si>
    <t>Культура і мистецтво</t>
  </si>
  <si>
    <t>110000</t>
  </si>
  <si>
    <t>Фізична культура і спорт</t>
  </si>
  <si>
    <t>130000</t>
  </si>
  <si>
    <t>Видатки, не віднесені до основних груп</t>
  </si>
  <si>
    <t>250000</t>
  </si>
  <si>
    <t>Разом видатків (загальний фонд )</t>
  </si>
  <si>
    <t>Видатки ( спеціальний фонд )</t>
  </si>
  <si>
    <t>Будівництво</t>
  </si>
  <si>
    <t>150000</t>
  </si>
  <si>
    <t>Цільові фонди</t>
  </si>
  <si>
    <t>240000</t>
  </si>
  <si>
    <t>Разом видатків (спеціальний фонд)</t>
  </si>
  <si>
    <t>Всього видатків (загальний і спеціальний фонд)</t>
  </si>
  <si>
    <t>Надходження коштів від Державного фонду дорогоцінних металів і дорогоцінного каміння</t>
  </si>
  <si>
    <t>Надходження коштів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</si>
  <si>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до року</t>
  </si>
  <si>
    <t>План на січень-лютий</t>
  </si>
  <si>
    <t xml:space="preserve">План на 2016 рік </t>
  </si>
  <si>
    <t>січня -лютого</t>
  </si>
  <si>
    <t>Довідка про виконання індикативних показників доходів та видатків  бюджету м. Києва станом на 20.02.2016 (включно), доведених для Дарницької районної в місті Києві державній адміністрації,  як головного розпорядника бюджетних коштів</t>
  </si>
  <si>
    <t>Виконано на 20.02.2016 (включно)</t>
  </si>
  <si>
    <t>Довідка про виконання індикативних показників доходів та видатків  бюджету м. Києва станом на 10.03.2016 (включно), доведених для Дарницької районної в місті Києві державній адміністрації,  як головного розпорядника бюджетних коштів</t>
  </si>
  <si>
    <t>План на січень-березень</t>
  </si>
  <si>
    <t>Виконано на 10.03.2016 (включно)</t>
  </si>
  <si>
    <t>січня -березня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</si>
</sst>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%"/>
    <numFmt numFmtId="186" formatCode="[$-FC19]d\ mmmm\ yyyy\ &quot;г.&quot;"/>
    <numFmt numFmtId="187" formatCode="#,##0;[Red]#,##0"/>
    <numFmt numFmtId="188" formatCode="0.0"/>
  </numFmts>
  <fonts count="47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 Cyr"/>
      <family val="1"/>
    </font>
    <font>
      <b/>
      <sz val="18"/>
      <name val="Times New Roman"/>
      <family val="1"/>
    </font>
    <font>
      <i/>
      <sz val="16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3"/>
      <name val="Times New Roman"/>
      <family val="1"/>
    </font>
    <font>
      <sz val="8"/>
      <name val="Times New Roman"/>
      <family val="1"/>
    </font>
    <font>
      <sz val="10"/>
      <name val="Arial Cyr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1" fillId="0" borderId="0">
      <alignment/>
      <protection/>
    </xf>
    <xf numFmtId="0" fontId="3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2">
    <xf numFmtId="0" fontId="0" fillId="0" borderId="0" xfId="0" applyAlignment="1">
      <alignment/>
    </xf>
    <xf numFmtId="180" fontId="1" fillId="0" borderId="10" xfId="0" applyNumberFormat="1" applyFont="1" applyFill="1" applyBorder="1" applyAlignment="1" applyProtection="1">
      <alignment horizontal="right" vertical="center" wrapText="1"/>
      <protection/>
    </xf>
    <xf numFmtId="180" fontId="1" fillId="0" borderId="10" xfId="52" applyNumberFormat="1" applyFont="1" applyFill="1" applyBorder="1" applyAlignment="1" applyProtection="1">
      <alignment horizontal="right" vertical="center" wrapText="1"/>
      <protection/>
    </xf>
    <xf numFmtId="0" fontId="9" fillId="0" borderId="11" xfId="0" applyNumberFormat="1" applyFont="1" applyFill="1" applyBorder="1" applyAlignment="1" applyProtection="1">
      <alignment vertical="center" wrapText="1"/>
      <protection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188" fontId="1" fillId="0" borderId="10" xfId="0" applyNumberFormat="1" applyFont="1" applyFill="1" applyBorder="1" applyAlignment="1" applyProtection="1">
      <alignment horizontal="right" vertical="center" wrapText="1"/>
      <protection/>
    </xf>
    <xf numFmtId="0" fontId="6" fillId="0" borderId="12" xfId="0" applyFont="1" applyFill="1" applyBorder="1" applyAlignment="1" applyProtection="1">
      <alignment horizontal="centerContinuous" vertical="center" wrapText="1"/>
      <protection/>
    </xf>
    <xf numFmtId="0" fontId="8" fillId="0" borderId="13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180" fontId="7" fillId="0" borderId="13" xfId="0" applyNumberFormat="1" applyFont="1" applyFill="1" applyBorder="1" applyAlignment="1" applyProtection="1">
      <alignment vertical="center" wrapText="1"/>
      <protection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180" fontId="2" fillId="0" borderId="10" xfId="0" applyNumberFormat="1" applyFont="1" applyFill="1" applyBorder="1" applyAlignment="1" applyProtection="1">
      <alignment horizontal="right" vertical="center" wrapText="1"/>
      <protection/>
    </xf>
    <xf numFmtId="188" fontId="2" fillId="0" borderId="10" xfId="0" applyNumberFormat="1" applyFont="1" applyFill="1" applyBorder="1" applyAlignment="1" applyProtection="1">
      <alignment horizontal="right" vertical="center" wrapText="1"/>
      <protection/>
    </xf>
    <xf numFmtId="0" fontId="6" fillId="0" borderId="11" xfId="0" applyFont="1" applyFill="1" applyBorder="1" applyAlignment="1" applyProtection="1">
      <alignment horizontal="left" vertical="center" wrapText="1"/>
      <protection/>
    </xf>
    <xf numFmtId="0" fontId="9" fillId="0" borderId="11" xfId="0" applyFont="1" applyFill="1" applyBorder="1" applyAlignment="1" applyProtection="1">
      <alignment horizontal="left" vertical="center" wrapText="1"/>
      <protection/>
    </xf>
    <xf numFmtId="49" fontId="10" fillId="0" borderId="10" xfId="0" applyNumberFormat="1" applyFont="1" applyFill="1" applyBorder="1" applyAlignment="1" applyProtection="1">
      <alignment horizontal="center" vertical="center" wrapText="1"/>
      <protection/>
    </xf>
    <xf numFmtId="49" fontId="9" fillId="0" borderId="11" xfId="0" applyNumberFormat="1" applyFont="1" applyFill="1" applyBorder="1" applyAlignment="1">
      <alignment vertical="center" wrapText="1"/>
    </xf>
    <xf numFmtId="180" fontId="9" fillId="0" borderId="11" xfId="53" applyNumberFormat="1" applyFont="1" applyFill="1" applyBorder="1" applyAlignment="1" applyProtection="1">
      <alignment horizontal="left" vertical="center" wrapText="1"/>
      <protection/>
    </xf>
    <xf numFmtId="49" fontId="6" fillId="0" borderId="11" xfId="0" applyNumberFormat="1" applyFont="1" applyFill="1" applyBorder="1" applyAlignment="1">
      <alignment vertical="center" wrapText="1"/>
    </xf>
    <xf numFmtId="0" fontId="6" fillId="0" borderId="11" xfId="0" applyFont="1" applyFill="1" applyBorder="1" applyAlignment="1" applyProtection="1">
      <alignment vertical="center" wrapText="1"/>
      <protection/>
    </xf>
    <xf numFmtId="0" fontId="9" fillId="0" borderId="11" xfId="0" applyFont="1" applyFill="1" applyBorder="1" applyAlignment="1">
      <alignment vertical="center" wrapText="1"/>
    </xf>
    <xf numFmtId="0" fontId="9" fillId="0" borderId="11" xfId="0" applyFont="1" applyFill="1" applyBorder="1" applyAlignment="1" applyProtection="1">
      <alignment vertical="center" wrapText="1"/>
      <protection/>
    </xf>
    <xf numFmtId="0" fontId="6" fillId="0" borderId="11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wrapText="1"/>
    </xf>
    <xf numFmtId="49" fontId="1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180" fontId="1" fillId="0" borderId="10" xfId="0" applyNumberFormat="1" applyFont="1" applyFill="1" applyBorder="1" applyAlignment="1">
      <alignment horizontal="center" wrapText="1"/>
    </xf>
    <xf numFmtId="180" fontId="1" fillId="0" borderId="10" xfId="0" applyNumberFormat="1" applyFont="1" applyFill="1" applyBorder="1" applyAlignment="1" applyProtection="1">
      <alignment horizontal="center" vertical="center" wrapText="1"/>
      <protection/>
    </xf>
    <xf numFmtId="180" fontId="2" fillId="0" borderId="10" xfId="0" applyNumberFormat="1" applyFont="1" applyFill="1" applyBorder="1" applyAlignment="1">
      <alignment horizontal="center" wrapText="1"/>
    </xf>
    <xf numFmtId="180" fontId="1" fillId="0" borderId="14" xfId="53" applyNumberFormat="1" applyFont="1" applyBorder="1" applyAlignment="1" applyProtection="1">
      <alignment vertical="center" wrapText="1"/>
      <protection/>
    </xf>
    <xf numFmtId="0" fontId="1" fillId="0" borderId="14" xfId="0" applyFont="1" applyBorder="1" applyAlignment="1">
      <alignment vertical="center" wrapText="1"/>
    </xf>
    <xf numFmtId="0" fontId="0" fillId="0" borderId="0" xfId="0" applyFill="1" applyAlignment="1">
      <alignment/>
    </xf>
    <xf numFmtId="180" fontId="7" fillId="0" borderId="0" xfId="0" applyNumberFormat="1" applyFont="1" applyFill="1" applyBorder="1" applyAlignment="1" applyProtection="1">
      <alignment vertical="center" wrapText="1"/>
      <protection/>
    </xf>
    <xf numFmtId="187" fontId="6" fillId="0" borderId="10" xfId="0" applyNumberFormat="1" applyFont="1" applyFill="1" applyBorder="1" applyAlignment="1">
      <alignment horizontal="center" vertical="center" wrapText="1"/>
    </xf>
    <xf numFmtId="18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187" fontId="6" fillId="0" borderId="16" xfId="0" applyNumberFormat="1" applyFont="1" applyFill="1" applyBorder="1" applyAlignment="1">
      <alignment horizontal="center" vertical="center" wrapText="1"/>
    </xf>
    <xf numFmtId="187" fontId="6" fillId="0" borderId="17" xfId="0" applyNumberFormat="1" applyFont="1" applyFill="1" applyBorder="1" applyAlignment="1">
      <alignment horizontal="center" vertical="center" wrapText="1"/>
    </xf>
    <xf numFmtId="187" fontId="6" fillId="0" borderId="18" xfId="0" applyNumberFormat="1" applyFont="1" applyFill="1" applyBorder="1" applyAlignment="1">
      <alignment horizontal="center" vertical="center" wrapText="1"/>
    </xf>
    <xf numFmtId="187" fontId="6" fillId="0" borderId="19" xfId="0" applyNumberFormat="1" applyFont="1" applyFill="1" applyBorder="1" applyAlignment="1">
      <alignment horizontal="center" vertical="center" wrapText="1"/>
    </xf>
    <xf numFmtId="187" fontId="6" fillId="0" borderId="20" xfId="0" applyNumberFormat="1" applyFont="1" applyFill="1" applyBorder="1" applyAlignment="1">
      <alignment horizontal="center" vertical="center" wrapText="1"/>
    </xf>
    <xf numFmtId="187" fontId="6" fillId="0" borderId="21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 applyProtection="1">
      <alignment horizontal="center" vertical="center" wrapText="1"/>
      <protection/>
    </xf>
    <xf numFmtId="49" fontId="6" fillId="0" borderId="21" xfId="0" applyNumberFormat="1" applyFont="1" applyFill="1" applyBorder="1" applyAlignment="1" applyProtection="1">
      <alignment horizontal="center" vertical="center" wrapText="1"/>
      <protection/>
    </xf>
    <xf numFmtId="49" fontId="7" fillId="0" borderId="22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23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24" xfId="0" applyNumberFormat="1" applyFont="1" applyFill="1" applyBorder="1" applyAlignment="1" applyProtection="1">
      <alignment horizontal="center" vertical="center" wrapText="1"/>
      <protection/>
    </xf>
    <xf numFmtId="49" fontId="6" fillId="0" borderId="25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_zvit2011Доходи" xfId="52"/>
    <cellStyle name="Обычный_ZV1PIV98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6;&#1072;&#1073;&#1086;&#1095;&#1072;&#1103;\2016%20&#1088;&#1110;&#1082;\&#1056;&#1072;&#1073;&#1086;&#1090;&#1072;%20&#1082;&#1072;&#1078;&#1076;&#1099;&#1081;%20&#1076;&#1077;&#1085;&#1100;\&#1042;&#1080;&#1082;(2016&#1088;&#1110;&#1082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ічень-березень(п)"/>
      <sheetName val="січень-березень"/>
      <sheetName val="березень"/>
      <sheetName val="січень-лютий(п) (2)"/>
      <sheetName val="січень-лютий"/>
      <sheetName val="лютий "/>
      <sheetName val="січень (п) (2)"/>
      <sheetName val="січень (п)"/>
      <sheetName val="січень"/>
      <sheetName val="Лист 3"/>
      <sheetName val="Лист 2"/>
      <sheetName val="Лист 1"/>
      <sheetName val="мобілізовано"/>
      <sheetName val="Лист б"/>
      <sheetName val="Лист л"/>
      <sheetName val="Лист с "/>
    </sheetNames>
    <sheetDataSet>
      <sheetData sheetId="1">
        <row r="8">
          <cell r="D8">
            <v>65900</v>
          </cell>
          <cell r="E8">
            <v>69866.68841</v>
          </cell>
        </row>
        <row r="10">
          <cell r="D10">
            <v>29400</v>
          </cell>
          <cell r="E10">
            <v>21955.48514000001</v>
          </cell>
        </row>
        <row r="11">
          <cell r="D11">
            <v>1100</v>
          </cell>
          <cell r="E11">
            <v>1531.81976</v>
          </cell>
        </row>
        <row r="13">
          <cell r="E13">
            <v>45.138999999999996</v>
          </cell>
        </row>
        <row r="14">
          <cell r="D14">
            <v>124</v>
          </cell>
          <cell r="E14">
            <v>135.30917</v>
          </cell>
        </row>
        <row r="15">
          <cell r="D15">
            <v>119</v>
          </cell>
          <cell r="E15">
            <v>103.97201</v>
          </cell>
        </row>
        <row r="17">
          <cell r="D17">
            <v>26500</v>
          </cell>
          <cell r="E17">
            <v>23652.175140000003</v>
          </cell>
        </row>
        <row r="21">
          <cell r="D21">
            <v>145</v>
          </cell>
          <cell r="E21">
            <v>318.90154999999993</v>
          </cell>
        </row>
        <row r="22">
          <cell r="D22">
            <v>75</v>
          </cell>
          <cell r="E22">
            <v>12.04625</v>
          </cell>
        </row>
        <row r="23">
          <cell r="D23">
            <v>7.5</v>
          </cell>
          <cell r="E23">
            <v>35.79764</v>
          </cell>
        </row>
        <row r="24">
          <cell r="D24">
            <v>450</v>
          </cell>
          <cell r="E24">
            <v>3502.5709300000003</v>
          </cell>
        </row>
        <row r="26">
          <cell r="D26">
            <v>15400</v>
          </cell>
          <cell r="E26">
            <v>19235.49405</v>
          </cell>
        </row>
        <row r="27">
          <cell r="D27">
            <v>30800</v>
          </cell>
          <cell r="E27">
            <v>39614.59203</v>
          </cell>
        </row>
        <row r="28">
          <cell r="D28">
            <v>220</v>
          </cell>
          <cell r="E28">
            <v>234.08738999999997</v>
          </cell>
        </row>
        <row r="29">
          <cell r="D29">
            <v>630</v>
          </cell>
          <cell r="E29">
            <v>351.81703000000005</v>
          </cell>
        </row>
        <row r="30">
          <cell r="D30">
            <v>0</v>
          </cell>
          <cell r="E30">
            <v>392.49132999999995</v>
          </cell>
        </row>
        <row r="31">
          <cell r="D31">
            <v>50</v>
          </cell>
          <cell r="E31">
            <v>332.14420999999993</v>
          </cell>
        </row>
        <row r="32">
          <cell r="D32">
            <v>1040</v>
          </cell>
          <cell r="E32">
            <v>1942.7472400000001</v>
          </cell>
        </row>
        <row r="33">
          <cell r="D33">
            <v>13</v>
          </cell>
          <cell r="E33">
            <v>45.119969999999995</v>
          </cell>
        </row>
        <row r="34">
          <cell r="E34">
            <v>-44.109199999999994</v>
          </cell>
        </row>
        <row r="35">
          <cell r="D35">
            <v>42000</v>
          </cell>
          <cell r="E35">
            <v>84136.75853</v>
          </cell>
        </row>
        <row r="37">
          <cell r="E37">
            <v>0</v>
          </cell>
        </row>
        <row r="41">
          <cell r="D41">
            <v>30</v>
          </cell>
          <cell r="E41">
            <v>44.868</v>
          </cell>
        </row>
        <row r="43">
          <cell r="D43">
            <v>3</v>
          </cell>
          <cell r="E43">
            <v>0</v>
          </cell>
        </row>
        <row r="44">
          <cell r="D44">
            <v>140</v>
          </cell>
          <cell r="E44">
            <v>125.76476000000001</v>
          </cell>
        </row>
        <row r="46">
          <cell r="D46">
            <v>3185</v>
          </cell>
          <cell r="E46">
            <v>2830.0630500000007</v>
          </cell>
        </row>
        <row r="47">
          <cell r="D47">
            <v>0</v>
          </cell>
          <cell r="E47">
            <v>58.16192</v>
          </cell>
        </row>
        <row r="48">
          <cell r="D48">
            <v>1147.9</v>
          </cell>
          <cell r="E48">
            <v>654.7915</v>
          </cell>
        </row>
        <row r="50">
          <cell r="D50">
            <v>12</v>
          </cell>
          <cell r="E50">
            <v>77.08525000000006</v>
          </cell>
        </row>
        <row r="51">
          <cell r="D51">
            <v>8</v>
          </cell>
          <cell r="E51">
            <v>108.13725</v>
          </cell>
        </row>
        <row r="52">
          <cell r="E52">
            <v>0.45213</v>
          </cell>
        </row>
      </sheetData>
      <sheetData sheetId="4">
        <row r="8">
          <cell r="C8">
            <v>301276.6</v>
          </cell>
          <cell r="D8">
            <v>41500</v>
          </cell>
          <cell r="E8">
            <v>55809.511750000005</v>
          </cell>
        </row>
        <row r="10">
          <cell r="C10">
            <v>41024.1</v>
          </cell>
          <cell r="D10">
            <v>17180</v>
          </cell>
          <cell r="E10">
            <v>3870.7820300000003</v>
          </cell>
        </row>
        <row r="11">
          <cell r="C11">
            <v>2582.3</v>
          </cell>
          <cell r="D11">
            <v>650</v>
          </cell>
          <cell r="E11">
            <v>23.349760000000003</v>
          </cell>
        </row>
        <row r="13">
          <cell r="E13">
            <v>45.138999999999996</v>
          </cell>
        </row>
        <row r="14">
          <cell r="C14">
            <v>474.2</v>
          </cell>
          <cell r="D14">
            <v>120</v>
          </cell>
          <cell r="E14">
            <v>133.69185</v>
          </cell>
        </row>
        <row r="15">
          <cell r="C15">
            <v>374.5</v>
          </cell>
          <cell r="D15">
            <v>118</v>
          </cell>
          <cell r="E15">
            <v>100.23146</v>
          </cell>
        </row>
        <row r="17">
          <cell r="C17">
            <v>109741.9</v>
          </cell>
          <cell r="D17">
            <v>16000</v>
          </cell>
          <cell r="E17">
            <v>22961.374170000003</v>
          </cell>
        </row>
        <row r="21">
          <cell r="C21">
            <v>834.3</v>
          </cell>
          <cell r="D21">
            <v>75</v>
          </cell>
          <cell r="E21">
            <v>313.40876999999995</v>
          </cell>
        </row>
        <row r="22">
          <cell r="C22">
            <v>324.6</v>
          </cell>
          <cell r="D22">
            <v>50</v>
          </cell>
          <cell r="E22">
            <v>11.06206</v>
          </cell>
        </row>
        <row r="23">
          <cell r="C23">
            <v>30.1</v>
          </cell>
          <cell r="D23">
            <v>5</v>
          </cell>
          <cell r="E23">
            <v>20.7054</v>
          </cell>
        </row>
        <row r="24">
          <cell r="C24">
            <v>12185.4</v>
          </cell>
          <cell r="D24">
            <v>300</v>
          </cell>
          <cell r="E24">
            <v>3416.7064000000005</v>
          </cell>
        </row>
        <row r="26">
          <cell r="C26">
            <v>82196.2</v>
          </cell>
          <cell r="D26">
            <v>8900</v>
          </cell>
          <cell r="E26">
            <v>18464.28061</v>
          </cell>
        </row>
        <row r="27">
          <cell r="C27">
            <v>168718.3</v>
          </cell>
          <cell r="D27">
            <v>19800</v>
          </cell>
          <cell r="E27">
            <v>38045.82548</v>
          </cell>
        </row>
        <row r="28">
          <cell r="C28">
            <v>4331</v>
          </cell>
          <cell r="D28">
            <v>160</v>
          </cell>
          <cell r="E28">
            <v>217.81307999999996</v>
          </cell>
        </row>
        <row r="29">
          <cell r="C29">
            <v>2700.8</v>
          </cell>
          <cell r="D29">
            <v>330</v>
          </cell>
          <cell r="E29">
            <v>331.25574000000006</v>
          </cell>
        </row>
        <row r="30">
          <cell r="C30">
            <v>5765</v>
          </cell>
          <cell r="E30">
            <v>325.21894</v>
          </cell>
        </row>
        <row r="31">
          <cell r="C31">
            <v>993.8</v>
          </cell>
          <cell r="E31">
            <v>305.06087999999994</v>
          </cell>
        </row>
        <row r="32">
          <cell r="C32">
            <v>10871.7</v>
          </cell>
          <cell r="D32">
            <v>1040</v>
          </cell>
          <cell r="E32">
            <v>1942.7472400000001</v>
          </cell>
        </row>
        <row r="33">
          <cell r="C33">
            <v>91.9</v>
          </cell>
          <cell r="D33">
            <v>12</v>
          </cell>
          <cell r="E33">
            <v>44.599289999999996</v>
          </cell>
        </row>
        <row r="34">
          <cell r="E34">
            <v>-44.209199999999996</v>
          </cell>
        </row>
        <row r="35">
          <cell r="C35">
            <v>241875</v>
          </cell>
          <cell r="D35">
            <v>37000</v>
          </cell>
          <cell r="E35">
            <v>81559.7066</v>
          </cell>
        </row>
        <row r="37">
          <cell r="C37">
            <v>271.6</v>
          </cell>
        </row>
        <row r="41">
          <cell r="C41">
            <v>107.8</v>
          </cell>
          <cell r="D41">
            <v>20</v>
          </cell>
          <cell r="E41">
            <v>44.868</v>
          </cell>
        </row>
        <row r="43">
          <cell r="C43">
            <v>31</v>
          </cell>
          <cell r="D43">
            <v>2</v>
          </cell>
          <cell r="E43">
            <v>0</v>
          </cell>
        </row>
        <row r="44">
          <cell r="C44">
            <v>1185.5</v>
          </cell>
          <cell r="D44">
            <v>60</v>
          </cell>
          <cell r="E44">
            <v>106.01076</v>
          </cell>
        </row>
        <row r="46">
          <cell r="C46">
            <v>34162.7</v>
          </cell>
          <cell r="D46">
            <v>1823.5</v>
          </cell>
          <cell r="E46">
            <v>2367.3074800000004</v>
          </cell>
        </row>
        <row r="47">
          <cell r="C47">
            <v>1737.1</v>
          </cell>
          <cell r="E47">
            <v>50.66964</v>
          </cell>
        </row>
        <row r="48">
          <cell r="C48">
            <v>3729</v>
          </cell>
          <cell r="D48">
            <v>704.9</v>
          </cell>
          <cell r="E48">
            <v>497.22565</v>
          </cell>
        </row>
        <row r="50">
          <cell r="C50">
            <v>314.4</v>
          </cell>
          <cell r="D50">
            <v>7</v>
          </cell>
          <cell r="E50">
            <v>72.86532000000005</v>
          </cell>
        </row>
        <row r="51">
          <cell r="C51">
            <v>287.1</v>
          </cell>
          <cell r="D51">
            <v>4</v>
          </cell>
          <cell r="E51">
            <v>108.13725</v>
          </cell>
        </row>
        <row r="52">
          <cell r="E52">
            <v>0.45213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66"/>
  <sheetViews>
    <sheetView view="pageBreakPreview" zoomScale="82" zoomScaleSheetLayoutView="82" zoomScalePageLayoutView="0" workbookViewId="0" topLeftCell="B1">
      <selection activeCell="B1" sqref="B1:H1"/>
    </sheetView>
  </sheetViews>
  <sheetFormatPr defaultColWidth="9.140625" defaultRowHeight="12.75"/>
  <cols>
    <col min="1" max="1" width="9.140625" style="0" hidden="1" customWidth="1"/>
    <col min="2" max="2" width="69.421875" style="0" customWidth="1"/>
    <col min="3" max="3" width="15.140625" style="0" customWidth="1"/>
    <col min="4" max="5" width="18.57421875" style="0" customWidth="1"/>
    <col min="6" max="6" width="18.00390625" style="0" customWidth="1"/>
    <col min="7" max="7" width="11.8515625" style="0" customWidth="1"/>
    <col min="8" max="8" width="10.57421875" style="0" customWidth="1"/>
  </cols>
  <sheetData>
    <row r="1" spans="2:8" ht="113.25" customHeight="1">
      <c r="B1" s="38" t="s">
        <v>79</v>
      </c>
      <c r="C1" s="38"/>
      <c r="D1" s="38"/>
      <c r="E1" s="38"/>
      <c r="F1" s="38"/>
      <c r="G1" s="38"/>
      <c r="H1" s="38"/>
    </row>
    <row r="2" spans="2:8" ht="21" thickBot="1">
      <c r="B2" s="39" t="s">
        <v>13</v>
      </c>
      <c r="C2" s="39"/>
      <c r="D2" s="39"/>
      <c r="E2" s="39"/>
      <c r="F2" s="39"/>
      <c r="G2" s="39"/>
      <c r="H2" s="39"/>
    </row>
    <row r="3" spans="2:8" ht="43.5" customHeight="1">
      <c r="B3" s="50" t="s">
        <v>0</v>
      </c>
      <c r="C3" s="48" t="s">
        <v>14</v>
      </c>
      <c r="D3" s="46" t="s">
        <v>77</v>
      </c>
      <c r="E3" s="42" t="s">
        <v>76</v>
      </c>
      <c r="F3" s="44" t="s">
        <v>80</v>
      </c>
      <c r="G3" s="40" t="s">
        <v>15</v>
      </c>
      <c r="H3" s="41"/>
    </row>
    <row r="4" spans="2:8" ht="33.75" thickBot="1">
      <c r="B4" s="51"/>
      <c r="C4" s="49"/>
      <c r="D4" s="47"/>
      <c r="E4" s="43"/>
      <c r="F4" s="45"/>
      <c r="G4" s="36" t="s">
        <v>75</v>
      </c>
      <c r="H4" s="36" t="s">
        <v>78</v>
      </c>
    </row>
    <row r="5" spans="2:8" ht="16.5">
      <c r="B5" s="6" t="s">
        <v>16</v>
      </c>
      <c r="C5" s="7"/>
      <c r="D5" s="8"/>
      <c r="E5" s="8"/>
      <c r="F5" s="9"/>
      <c r="G5" s="35"/>
      <c r="H5" s="35"/>
    </row>
    <row r="6" spans="2:8" ht="18.75">
      <c r="B6" s="10" t="s">
        <v>1</v>
      </c>
      <c r="C6" s="11">
        <v>10000000</v>
      </c>
      <c r="D6" s="12">
        <f>D7+D11+D15+D17+D28</f>
        <v>986663.3</v>
      </c>
      <c r="E6" s="12">
        <f>E7+E11+E15+E17+E28</f>
        <v>143240</v>
      </c>
      <c r="F6" s="12">
        <f>F7+F11+F15+F17+F28</f>
        <v>227898.26131000003</v>
      </c>
      <c r="G6" s="13">
        <f>F6/D6*100</f>
        <v>23.09787556808893</v>
      </c>
      <c r="H6" s="13">
        <f>F6/E6*100</f>
        <v>159.10238851577773</v>
      </c>
    </row>
    <row r="7" spans="2:8" ht="33">
      <c r="B7" s="14" t="s">
        <v>2</v>
      </c>
      <c r="C7" s="11">
        <v>11000000</v>
      </c>
      <c r="D7" s="12">
        <f>D8+D9+D10</f>
        <v>344882.99999999994</v>
      </c>
      <c r="E7" s="12">
        <f>E8+E9+E10</f>
        <v>59330</v>
      </c>
      <c r="F7" s="12">
        <f>F8+F9+F10</f>
        <v>59703.643540000005</v>
      </c>
      <c r="G7" s="13">
        <f aca="true" t="shared" si="0" ref="G7:G44">F7/D7*100</f>
        <v>17.31127470475495</v>
      </c>
      <c r="H7" s="13">
        <f aca="true" t="shared" si="1" ref="H7:H44">F7/E7*100</f>
        <v>100.62977168380247</v>
      </c>
    </row>
    <row r="8" spans="2:8" ht="30.75" customHeight="1">
      <c r="B8" s="15" t="s">
        <v>17</v>
      </c>
      <c r="C8" s="4">
        <v>11010000</v>
      </c>
      <c r="D8" s="1">
        <f>'[1]січень-лютий'!$C$8</f>
        <v>301276.6</v>
      </c>
      <c r="E8" s="1">
        <f>'[1]січень-лютий'!$D$8</f>
        <v>41500</v>
      </c>
      <c r="F8" s="2">
        <f>'[1]січень-лютий'!$E$8</f>
        <v>55809.511750000005</v>
      </c>
      <c r="G8" s="13">
        <f t="shared" si="0"/>
        <v>18.524343327692893</v>
      </c>
      <c r="H8" s="13">
        <f t="shared" si="1"/>
        <v>134.48075120481928</v>
      </c>
    </row>
    <row r="9" spans="2:8" ht="38.25" customHeight="1">
      <c r="B9" s="15" t="s">
        <v>18</v>
      </c>
      <c r="C9" s="16" t="s">
        <v>19</v>
      </c>
      <c r="D9" s="1">
        <f>'[1]січень-лютий'!$C$11</f>
        <v>2582.3</v>
      </c>
      <c r="E9" s="1">
        <f>'[1]січень-лютий'!$D$11</f>
        <v>650</v>
      </c>
      <c r="F9" s="2">
        <f>'[1]січень-лютий'!$E$11</f>
        <v>23.349760000000003</v>
      </c>
      <c r="G9" s="13">
        <f t="shared" si="0"/>
        <v>0.9042233667660613</v>
      </c>
      <c r="H9" s="13">
        <f t="shared" si="1"/>
        <v>3.5922707692307694</v>
      </c>
    </row>
    <row r="10" spans="2:8" ht="26.25" customHeight="1">
      <c r="B10" s="15" t="s">
        <v>3</v>
      </c>
      <c r="C10" s="4">
        <v>11020000</v>
      </c>
      <c r="D10" s="1">
        <f>'[1]січень-лютий'!$C$10</f>
        <v>41024.1</v>
      </c>
      <c r="E10" s="1">
        <f>'[1]січень-лютий'!$D$10</f>
        <v>17180</v>
      </c>
      <c r="F10" s="2">
        <f>'[1]січень-лютий'!$E$10</f>
        <v>3870.7820300000003</v>
      </c>
      <c r="G10" s="13">
        <f t="shared" si="0"/>
        <v>9.435385614797157</v>
      </c>
      <c r="H10" s="13">
        <f t="shared" si="1"/>
        <v>22.53074522700815</v>
      </c>
    </row>
    <row r="11" spans="2:8" ht="20.25" customHeight="1">
      <c r="B11" s="14" t="s">
        <v>20</v>
      </c>
      <c r="C11" s="11">
        <v>13000000</v>
      </c>
      <c r="D11" s="12">
        <f>D12+D13+D14</f>
        <v>848.7</v>
      </c>
      <c r="E11" s="12">
        <f>E12+E13+E14</f>
        <v>238</v>
      </c>
      <c r="F11" s="12">
        <f>F12+F13+F14</f>
        <v>279.06231</v>
      </c>
      <c r="G11" s="13">
        <f t="shared" si="0"/>
        <v>32.881148815835985</v>
      </c>
      <c r="H11" s="13">
        <f t="shared" si="1"/>
        <v>117.25307142857145</v>
      </c>
    </row>
    <row r="12" spans="2:8" ht="44.25" customHeight="1">
      <c r="B12" s="15" t="s">
        <v>21</v>
      </c>
      <c r="C12" s="4">
        <v>13010200</v>
      </c>
      <c r="D12" s="1"/>
      <c r="E12" s="1"/>
      <c r="F12" s="1">
        <f>'[1]січень-лютий'!$E$13</f>
        <v>45.138999999999996</v>
      </c>
      <c r="G12" s="13"/>
      <c r="H12" s="13"/>
    </row>
    <row r="13" spans="2:8" ht="26.25" customHeight="1">
      <c r="B13" s="15" t="s">
        <v>22</v>
      </c>
      <c r="C13" s="16" t="s">
        <v>23</v>
      </c>
      <c r="D13" s="1">
        <f>'[1]січень-лютий'!$C$14</f>
        <v>474.2</v>
      </c>
      <c r="E13" s="1">
        <f>'[1]січень-лютий'!$D$14</f>
        <v>120</v>
      </c>
      <c r="F13" s="1">
        <f>'[1]січень-лютий'!$E$14</f>
        <v>133.69185</v>
      </c>
      <c r="G13" s="13">
        <f t="shared" si="0"/>
        <v>28.193135807676086</v>
      </c>
      <c r="H13" s="13">
        <f t="shared" si="1"/>
        <v>111.40987499999999</v>
      </c>
    </row>
    <row r="14" spans="2:8" ht="27" customHeight="1">
      <c r="B14" s="15" t="s">
        <v>24</v>
      </c>
      <c r="C14" s="4">
        <v>13030000</v>
      </c>
      <c r="D14" s="1">
        <f>'[1]січень-лютий'!$C$15</f>
        <v>374.5</v>
      </c>
      <c r="E14" s="1">
        <f>'[1]січень-лютий'!$D$15</f>
        <v>118</v>
      </c>
      <c r="F14" s="1">
        <f>'[1]січень-лютий'!$E$15</f>
        <v>100.23146</v>
      </c>
      <c r="G14" s="13">
        <f t="shared" si="0"/>
        <v>26.76407476635514</v>
      </c>
      <c r="H14" s="13">
        <f t="shared" si="1"/>
        <v>84.94191525423729</v>
      </c>
    </row>
    <row r="15" spans="2:8" ht="39.75" customHeight="1">
      <c r="B15" s="15" t="s">
        <v>25</v>
      </c>
      <c r="C15" s="4">
        <v>14040001</v>
      </c>
      <c r="D15" s="1">
        <f>'[1]січень-лютий'!$C$17</f>
        <v>109741.9</v>
      </c>
      <c r="E15" s="1">
        <f>'[1]січень-лютий'!$D$17</f>
        <v>16000</v>
      </c>
      <c r="F15" s="1">
        <f>'[1]січень-лютий'!$E$17</f>
        <v>22961.374170000003</v>
      </c>
      <c r="G15" s="13">
        <f t="shared" si="0"/>
        <v>20.92306964796491</v>
      </c>
      <c r="H15" s="13">
        <f t="shared" si="1"/>
        <v>143.50858856250002</v>
      </c>
    </row>
    <row r="16" spans="2:8" ht="30" customHeight="1">
      <c r="B16" s="15" t="s">
        <v>26</v>
      </c>
      <c r="C16" s="4">
        <v>16000000</v>
      </c>
      <c r="D16" s="1"/>
      <c r="E16" s="1"/>
      <c r="F16" s="2"/>
      <c r="G16" s="13"/>
      <c r="H16" s="13"/>
    </row>
    <row r="17" spans="2:8" ht="18.75">
      <c r="B17" s="14" t="s">
        <v>27</v>
      </c>
      <c r="C17" s="11">
        <v>18000000</v>
      </c>
      <c r="D17" s="12">
        <f>D18+D24+D25+D27</f>
        <v>530918.1000000001</v>
      </c>
      <c r="E17" s="12">
        <f>E18+E24+E25+E27</f>
        <v>67672</v>
      </c>
      <c r="F17" s="12">
        <f>F18+F24+F25+F27+F26</f>
        <v>144954.18129</v>
      </c>
      <c r="G17" s="13">
        <f t="shared" si="0"/>
        <v>27.30255029730574</v>
      </c>
      <c r="H17" s="13">
        <f t="shared" si="1"/>
        <v>214.20111905958152</v>
      </c>
    </row>
    <row r="18" spans="2:8" ht="18.75">
      <c r="B18" s="17" t="s">
        <v>28</v>
      </c>
      <c r="C18" s="4">
        <v>18010000</v>
      </c>
      <c r="D18" s="1">
        <f>D19+D20+D23</f>
        <v>278079.5</v>
      </c>
      <c r="E18" s="1">
        <f>E19+E20+E23</f>
        <v>29620</v>
      </c>
      <c r="F18" s="1">
        <f>F19+F20+F23</f>
        <v>61451.337360000005</v>
      </c>
      <c r="G18" s="13">
        <f t="shared" si="0"/>
        <v>22.098478082706567</v>
      </c>
      <c r="H18" s="13">
        <f t="shared" si="1"/>
        <v>207.46568993923026</v>
      </c>
    </row>
    <row r="19" spans="2:8" ht="22.5">
      <c r="B19" s="17" t="s">
        <v>29</v>
      </c>
      <c r="C19" s="4" t="s">
        <v>30</v>
      </c>
      <c r="D19" s="1">
        <f>'[1]січень-лютий'!$C$21+'[1]січень-лютий'!$C$22+'[1]січень-лютий'!$C$23+'[1]січень-лютий'!$C$24</f>
        <v>13374.4</v>
      </c>
      <c r="E19" s="1">
        <f>'[1]січень-лютий'!$D$21+'[1]січень-лютий'!$D$22+'[1]січень-лютий'!$D$23+'[1]січень-лютий'!$D$24</f>
        <v>430</v>
      </c>
      <c r="F19" s="2">
        <f>'[1]січень-лютий'!$E$21+'[1]січень-лютий'!$E$22+'[1]січень-лютий'!$E$23+'[1]січень-лютий'!$E$24</f>
        <v>3761.8826300000005</v>
      </c>
      <c r="G19" s="13">
        <f t="shared" si="0"/>
        <v>28.127487064840295</v>
      </c>
      <c r="H19" s="13">
        <f t="shared" si="1"/>
        <v>874.8564255813955</v>
      </c>
    </row>
    <row r="20" spans="2:8" ht="18.75">
      <c r="B20" s="17" t="s">
        <v>31</v>
      </c>
      <c r="C20" s="4"/>
      <c r="D20" s="1">
        <f>D21+D22</f>
        <v>257946.3</v>
      </c>
      <c r="E20" s="1">
        <f>E21+E22</f>
        <v>29190</v>
      </c>
      <c r="F20" s="1">
        <f>F21+F22</f>
        <v>57059.17491</v>
      </c>
      <c r="G20" s="13">
        <f t="shared" si="0"/>
        <v>22.120563431225804</v>
      </c>
      <c r="H20" s="13">
        <f t="shared" si="1"/>
        <v>195.47507677286742</v>
      </c>
    </row>
    <row r="21" spans="2:8" ht="22.5">
      <c r="B21" s="17" t="s">
        <v>32</v>
      </c>
      <c r="C21" s="4" t="s">
        <v>33</v>
      </c>
      <c r="D21" s="1">
        <f>'[1]січень-лютий'!$C$26+'[1]січень-лютий'!$C$28</f>
        <v>86527.2</v>
      </c>
      <c r="E21" s="1">
        <f>'[1]січень-лютий'!$D$26+'[1]січень-лютий'!$D$28</f>
        <v>9060</v>
      </c>
      <c r="F21" s="2">
        <f>'[1]січень-лютий'!$E$26+'[1]січень-лютий'!$E$28</f>
        <v>18682.09369</v>
      </c>
      <c r="G21" s="13">
        <f t="shared" si="0"/>
        <v>21.591006862581942</v>
      </c>
      <c r="H21" s="13">
        <f t="shared" si="1"/>
        <v>206.20412461368653</v>
      </c>
    </row>
    <row r="22" spans="2:8" ht="22.5">
      <c r="B22" s="17" t="s">
        <v>34</v>
      </c>
      <c r="C22" s="4" t="s">
        <v>35</v>
      </c>
      <c r="D22" s="1">
        <f>'[1]січень-лютий'!$C$27+'[1]січень-лютий'!$C$29</f>
        <v>171419.09999999998</v>
      </c>
      <c r="E22" s="1">
        <f>'[1]січень-лютий'!$D$27+'[1]січень-лютий'!$D$29</f>
        <v>20130</v>
      </c>
      <c r="F22" s="2">
        <f>'[1]січень-лютий'!$E$27+'[1]січень-лютий'!$E$29</f>
        <v>38377.08122</v>
      </c>
      <c r="G22" s="13">
        <f t="shared" si="0"/>
        <v>22.387867641353854</v>
      </c>
      <c r="H22" s="13">
        <f t="shared" si="1"/>
        <v>190.64620576254347</v>
      </c>
    </row>
    <row r="23" spans="2:8" ht="30.75" customHeight="1">
      <c r="B23" s="3" t="s">
        <v>36</v>
      </c>
      <c r="C23" s="4" t="s">
        <v>37</v>
      </c>
      <c r="D23" s="1">
        <f>'[1]січень-лютий'!$C$30+'[1]січень-лютий'!$C$31</f>
        <v>6758.8</v>
      </c>
      <c r="E23" s="1">
        <f>'[1]січень-лютий'!$D$30+'[1]січень-лютий'!$D$31</f>
        <v>0</v>
      </c>
      <c r="F23" s="2">
        <f>'[1]січень-лютий'!$E$30+'[1]січень-лютий'!$E$31</f>
        <v>630.27982</v>
      </c>
      <c r="G23" s="13">
        <f t="shared" si="0"/>
        <v>9.32532135882109</v>
      </c>
      <c r="H23" s="13"/>
    </row>
    <row r="24" spans="2:8" ht="25.5" customHeight="1">
      <c r="B24" s="17" t="s">
        <v>38</v>
      </c>
      <c r="C24" s="4">
        <v>18020000</v>
      </c>
      <c r="D24" s="1">
        <f>'[1]січень-лютий'!$C$32</f>
        <v>10871.7</v>
      </c>
      <c r="E24" s="1">
        <f>'[1]січень-лютий'!$D$32</f>
        <v>1040</v>
      </c>
      <c r="F24" s="2">
        <f>'[1]січень-лютий'!$E$32</f>
        <v>1942.7472400000001</v>
      </c>
      <c r="G24" s="13">
        <f t="shared" si="0"/>
        <v>17.86976498615672</v>
      </c>
      <c r="H24" s="13">
        <f t="shared" si="1"/>
        <v>186.80261923076924</v>
      </c>
    </row>
    <row r="25" spans="2:8" ht="25.5" customHeight="1">
      <c r="B25" s="17" t="s">
        <v>4</v>
      </c>
      <c r="C25" s="4">
        <v>18030000</v>
      </c>
      <c r="D25" s="1">
        <f>'[1]січень-лютий'!$C$33</f>
        <v>91.9</v>
      </c>
      <c r="E25" s="1">
        <f>'[1]січень-лютий'!$D$33</f>
        <v>12</v>
      </c>
      <c r="F25" s="2">
        <f>'[1]січень-лютий'!$E$33</f>
        <v>44.599289999999996</v>
      </c>
      <c r="G25" s="13">
        <f t="shared" si="0"/>
        <v>48.530239390641995</v>
      </c>
      <c r="H25" s="13">
        <f t="shared" si="1"/>
        <v>371.66075</v>
      </c>
    </row>
    <row r="26" spans="2:8" ht="27" customHeight="1">
      <c r="B26" s="17" t="s">
        <v>5</v>
      </c>
      <c r="C26" s="4">
        <v>18040000</v>
      </c>
      <c r="D26" s="1"/>
      <c r="E26" s="1"/>
      <c r="F26" s="2">
        <f>'[1]січень-лютий'!$E$34</f>
        <v>-44.209199999999996</v>
      </c>
      <c r="G26" s="13"/>
      <c r="H26" s="13"/>
    </row>
    <row r="27" spans="2:8" ht="30.75" customHeight="1">
      <c r="B27" s="18" t="s">
        <v>39</v>
      </c>
      <c r="C27" s="4">
        <v>18050000</v>
      </c>
      <c r="D27" s="1">
        <f>'[1]січень-лютий'!$C$35</f>
        <v>241875</v>
      </c>
      <c r="E27" s="1">
        <f>'[1]січень-лютий'!$D$35</f>
        <v>37000</v>
      </c>
      <c r="F27" s="2">
        <f>'[1]січень-лютий'!$E$35</f>
        <v>81559.7066</v>
      </c>
      <c r="G27" s="13">
        <f t="shared" si="0"/>
        <v>33.71977533850129</v>
      </c>
      <c r="H27" s="13">
        <f t="shared" si="1"/>
        <v>220.43163945945946</v>
      </c>
    </row>
    <row r="28" spans="2:8" ht="18.75">
      <c r="B28" s="19" t="s">
        <v>40</v>
      </c>
      <c r="C28" s="11">
        <v>190000</v>
      </c>
      <c r="D28" s="1">
        <f>D29</f>
        <v>271.6</v>
      </c>
      <c r="E28" s="1">
        <f>E29</f>
        <v>0</v>
      </c>
      <c r="F28" s="1">
        <f>F29</f>
        <v>0</v>
      </c>
      <c r="G28" s="13">
        <f t="shared" si="0"/>
        <v>0</v>
      </c>
      <c r="H28" s="13"/>
    </row>
    <row r="29" spans="2:8" ht="18.75">
      <c r="B29" s="18" t="s">
        <v>41</v>
      </c>
      <c r="C29" s="4">
        <v>19010000</v>
      </c>
      <c r="D29" s="1">
        <f>'[1]січень-лютий'!$C$37</f>
        <v>271.6</v>
      </c>
      <c r="E29" s="1"/>
      <c r="F29" s="1">
        <f>'[1]січень-лютий'!$E$37</f>
        <v>0</v>
      </c>
      <c r="G29" s="13">
        <f t="shared" si="0"/>
        <v>0</v>
      </c>
      <c r="H29" s="13"/>
    </row>
    <row r="30" spans="2:8" ht="18.75">
      <c r="B30" s="10" t="s">
        <v>6</v>
      </c>
      <c r="C30" s="11">
        <v>20000000</v>
      </c>
      <c r="D30" s="12">
        <f>D31+D35+D39</f>
        <v>41267.5</v>
      </c>
      <c r="E30" s="12">
        <f>E31+E35+E39</f>
        <v>2617.4</v>
      </c>
      <c r="F30" s="12">
        <f>F31+F35+F39</f>
        <v>3138.9468500000003</v>
      </c>
      <c r="G30" s="13">
        <f t="shared" si="0"/>
        <v>7.606341188586661</v>
      </c>
      <c r="H30" s="13">
        <f t="shared" si="1"/>
        <v>119.9261423550088</v>
      </c>
    </row>
    <row r="31" spans="2:8" ht="18.75">
      <c r="B31" s="20" t="s">
        <v>42</v>
      </c>
      <c r="C31" s="11">
        <v>21000000</v>
      </c>
      <c r="D31" s="12">
        <f>D32+D33+D34</f>
        <v>1324.3</v>
      </c>
      <c r="E31" s="12">
        <f>E32+E33+E34</f>
        <v>82</v>
      </c>
      <c r="F31" s="12">
        <f>F32+F33+F34</f>
        <v>150.87876</v>
      </c>
      <c r="G31" s="13">
        <f t="shared" si="0"/>
        <v>11.393095220116289</v>
      </c>
      <c r="H31" s="13">
        <f t="shared" si="1"/>
        <v>183.99848780487804</v>
      </c>
    </row>
    <row r="32" spans="2:8" ht="63" customHeight="1">
      <c r="B32" s="21" t="s">
        <v>43</v>
      </c>
      <c r="C32" s="4">
        <v>21010300</v>
      </c>
      <c r="D32" s="1">
        <f>'[1]січень-лютий'!$C$41</f>
        <v>107.8</v>
      </c>
      <c r="E32" s="1">
        <f>'[1]січень-лютий'!$D$41</f>
        <v>20</v>
      </c>
      <c r="F32" s="2">
        <f>'[1]січень-лютий'!$E$41</f>
        <v>44.868</v>
      </c>
      <c r="G32" s="13">
        <f t="shared" si="0"/>
        <v>41.62152133580705</v>
      </c>
      <c r="H32" s="13">
        <f t="shared" si="1"/>
        <v>224.34000000000003</v>
      </c>
    </row>
    <row r="33" spans="2:8" ht="81" customHeight="1">
      <c r="B33" s="18" t="s">
        <v>8</v>
      </c>
      <c r="C33" s="4">
        <v>21080900</v>
      </c>
      <c r="D33" s="1">
        <f>'[1]січень-лютий'!$C$43</f>
        <v>31</v>
      </c>
      <c r="E33" s="1">
        <f>'[1]січень-лютий'!$D$43</f>
        <v>2</v>
      </c>
      <c r="F33" s="2">
        <f>'[1]січень-лютий'!$E$43</f>
        <v>0</v>
      </c>
      <c r="G33" s="13">
        <f t="shared" si="0"/>
        <v>0</v>
      </c>
      <c r="H33" s="13">
        <f t="shared" si="1"/>
        <v>0</v>
      </c>
    </row>
    <row r="34" spans="2:8" ht="27.75" customHeight="1">
      <c r="B34" s="22" t="s">
        <v>9</v>
      </c>
      <c r="C34" s="4">
        <v>21081100</v>
      </c>
      <c r="D34" s="1">
        <f>'[1]січень-лютий'!$C$44</f>
        <v>1185.5</v>
      </c>
      <c r="E34" s="1">
        <f>'[1]січень-лютий'!$D$44</f>
        <v>60</v>
      </c>
      <c r="F34" s="2">
        <f>'[1]січень-лютий'!$E$44</f>
        <v>106.01076</v>
      </c>
      <c r="G34" s="13">
        <f t="shared" si="0"/>
        <v>8.942282581189371</v>
      </c>
      <c r="H34" s="13">
        <f t="shared" si="1"/>
        <v>176.68460000000002</v>
      </c>
    </row>
    <row r="35" spans="2:8" ht="41.25" customHeight="1">
      <c r="B35" s="20" t="s">
        <v>44</v>
      </c>
      <c r="C35" s="11">
        <v>22000000</v>
      </c>
      <c r="D35" s="12">
        <f>D36+D37+D38</f>
        <v>39628.799999999996</v>
      </c>
      <c r="E35" s="12">
        <f>E36+E37+E38</f>
        <v>2528.4</v>
      </c>
      <c r="F35" s="12">
        <f>F36+F37+F38</f>
        <v>2915.2027700000003</v>
      </c>
      <c r="G35" s="13">
        <f t="shared" si="0"/>
        <v>7.356273139736759</v>
      </c>
      <c r="H35" s="13">
        <f t="shared" si="1"/>
        <v>115.29832186362918</v>
      </c>
    </row>
    <row r="36" spans="2:8" ht="24" customHeight="1">
      <c r="B36" s="18" t="s">
        <v>45</v>
      </c>
      <c r="C36" s="4">
        <v>22010000</v>
      </c>
      <c r="D36" s="1">
        <f>'[1]січень-лютий'!$C$46</f>
        <v>34162.7</v>
      </c>
      <c r="E36" s="1">
        <f>'[1]січень-лютий'!$D$46</f>
        <v>1823.5</v>
      </c>
      <c r="F36" s="2">
        <f>'[1]січень-лютий'!$E$46</f>
        <v>2367.3074800000004</v>
      </c>
      <c r="G36" s="13">
        <f t="shared" si="0"/>
        <v>6.9295093186428485</v>
      </c>
      <c r="H36" s="13">
        <f t="shared" si="1"/>
        <v>129.82218151905678</v>
      </c>
    </row>
    <row r="37" spans="2:8" ht="56.25" customHeight="1">
      <c r="B37" s="17" t="s">
        <v>46</v>
      </c>
      <c r="C37" s="4">
        <v>22080400</v>
      </c>
      <c r="D37" s="1">
        <f>'[1]січень-лютий'!$C$47</f>
        <v>1737.1</v>
      </c>
      <c r="E37" s="1">
        <f>'[1]січень-лютий'!$D$47</f>
        <v>0</v>
      </c>
      <c r="F37" s="2">
        <f>'[1]січень-лютий'!$E$47</f>
        <v>50.66964</v>
      </c>
      <c r="G37" s="13">
        <f t="shared" si="0"/>
        <v>2.916909792182373</v>
      </c>
      <c r="H37" s="13"/>
    </row>
    <row r="38" spans="2:8" ht="22.5" customHeight="1">
      <c r="B38" s="22" t="s">
        <v>10</v>
      </c>
      <c r="C38" s="4">
        <v>22090000</v>
      </c>
      <c r="D38" s="1">
        <f>'[1]січень-лютий'!$C$48</f>
        <v>3729</v>
      </c>
      <c r="E38" s="1">
        <f>'[1]січень-лютий'!$D$48</f>
        <v>704.9</v>
      </c>
      <c r="F38" s="2">
        <f>'[1]січень-лютий'!$E$48</f>
        <v>497.22565</v>
      </c>
      <c r="G38" s="13">
        <f t="shared" si="0"/>
        <v>13.33402118530437</v>
      </c>
      <c r="H38" s="13">
        <f t="shared" si="1"/>
        <v>70.53846644914172</v>
      </c>
    </row>
    <row r="39" spans="2:8" ht="23.25" customHeight="1">
      <c r="B39" s="20" t="s">
        <v>11</v>
      </c>
      <c r="C39" s="11">
        <v>24000000</v>
      </c>
      <c r="D39" s="12">
        <f>D40</f>
        <v>314.4</v>
      </c>
      <c r="E39" s="12">
        <f>E40</f>
        <v>7</v>
      </c>
      <c r="F39" s="12">
        <f>F40</f>
        <v>72.86532000000005</v>
      </c>
      <c r="G39" s="13">
        <f t="shared" si="0"/>
        <v>23.17599236641223</v>
      </c>
      <c r="H39" s="13">
        <f t="shared" si="1"/>
        <v>1040.9331428571436</v>
      </c>
    </row>
    <row r="40" spans="2:8" ht="22.5" customHeight="1">
      <c r="B40" s="22" t="s">
        <v>7</v>
      </c>
      <c r="C40" s="4">
        <v>24060300</v>
      </c>
      <c r="D40" s="1">
        <f>'[1]січень-лютий'!$C$50</f>
        <v>314.4</v>
      </c>
      <c r="E40" s="1">
        <f>'[1]січень-лютий'!$D$50</f>
        <v>7</v>
      </c>
      <c r="F40" s="2">
        <f>'[1]січень-лютий'!$E$50</f>
        <v>72.86532000000005</v>
      </c>
      <c r="G40" s="13">
        <f t="shared" si="0"/>
        <v>23.17599236641223</v>
      </c>
      <c r="H40" s="13">
        <f t="shared" si="1"/>
        <v>1040.9331428571436</v>
      </c>
    </row>
    <row r="41" spans="2:8" ht="18.75">
      <c r="B41" s="10" t="s">
        <v>12</v>
      </c>
      <c r="C41" s="11">
        <v>30000000</v>
      </c>
      <c r="D41" s="12">
        <f>D42</f>
        <v>287.1</v>
      </c>
      <c r="E41" s="12">
        <f>E42</f>
        <v>4</v>
      </c>
      <c r="F41" s="12">
        <f>F42</f>
        <v>108.13725</v>
      </c>
      <c r="G41" s="13">
        <f t="shared" si="0"/>
        <v>37.66536050156739</v>
      </c>
      <c r="H41" s="13">
        <f t="shared" si="1"/>
        <v>2703.4312499999996</v>
      </c>
    </row>
    <row r="42" spans="2:8" ht="93.75">
      <c r="B42" s="33" t="s">
        <v>74</v>
      </c>
      <c r="C42" s="4">
        <v>31010200</v>
      </c>
      <c r="D42" s="1">
        <f>'[1]січень-лютий'!$C$51</f>
        <v>287.1</v>
      </c>
      <c r="E42" s="1">
        <f>'[1]січень-лютий'!$D$51</f>
        <v>4</v>
      </c>
      <c r="F42" s="2">
        <f>'[1]січень-лютий'!$E$51</f>
        <v>108.13725</v>
      </c>
      <c r="G42" s="13">
        <f t="shared" si="0"/>
        <v>37.66536050156739</v>
      </c>
      <c r="H42" s="13">
        <f t="shared" si="1"/>
        <v>2703.4312499999996</v>
      </c>
    </row>
    <row r="43" spans="2:8" ht="37.5">
      <c r="B43" s="32" t="s">
        <v>73</v>
      </c>
      <c r="C43" s="4">
        <v>31020000</v>
      </c>
      <c r="D43" s="1"/>
      <c r="E43" s="1"/>
      <c r="F43" s="2">
        <f>'[1]січень-лютий'!$E$52</f>
        <v>0.45213</v>
      </c>
      <c r="G43" s="13"/>
      <c r="H43" s="13"/>
    </row>
    <row r="44" spans="2:8" ht="18.75">
      <c r="B44" s="23" t="s">
        <v>47</v>
      </c>
      <c r="C44" s="11"/>
      <c r="D44" s="12">
        <f>D6+D30+D41</f>
        <v>1028217.9</v>
      </c>
      <c r="E44" s="12">
        <f>E6+E30+E41</f>
        <v>145861.4</v>
      </c>
      <c r="F44" s="12">
        <f>F6+F30+F41+F43</f>
        <v>231145.79754000003</v>
      </c>
      <c r="G44" s="13">
        <f t="shared" si="0"/>
        <v>22.48023473818147</v>
      </c>
      <c r="H44" s="13">
        <f t="shared" si="1"/>
        <v>158.46947687325093</v>
      </c>
    </row>
    <row r="45" spans="2:8" ht="18.75">
      <c r="B45" s="24" t="s">
        <v>48</v>
      </c>
      <c r="C45" s="25"/>
      <c r="D45" s="28"/>
      <c r="E45" s="28"/>
      <c r="F45" s="12"/>
      <c r="G45" s="12"/>
      <c r="H45" s="13"/>
    </row>
    <row r="46" spans="2:8" ht="18.75" customHeight="1">
      <c r="B46" s="26" t="s">
        <v>49</v>
      </c>
      <c r="C46" s="27" t="s">
        <v>50</v>
      </c>
      <c r="D46" s="29">
        <v>42208.6</v>
      </c>
      <c r="E46" s="29">
        <v>7269.4</v>
      </c>
      <c r="F46" s="30">
        <v>4470.5</v>
      </c>
      <c r="G46" s="30">
        <f>F46/D46*100</f>
        <v>10.59144344991305</v>
      </c>
      <c r="H46" s="5">
        <f>F46/E46*100</f>
        <v>61.49751011087573</v>
      </c>
    </row>
    <row r="47" spans="2:8" ht="18.75" customHeight="1">
      <c r="B47" s="26" t="s">
        <v>51</v>
      </c>
      <c r="C47" s="27" t="s">
        <v>52</v>
      </c>
      <c r="D47" s="29">
        <v>716714.9</v>
      </c>
      <c r="E47" s="29">
        <v>127858.7</v>
      </c>
      <c r="F47" s="30">
        <v>62360</v>
      </c>
      <c r="G47" s="30">
        <f aca="true" t="shared" si="2" ref="G47:G54">F47/D47*100</f>
        <v>8.700809764105644</v>
      </c>
      <c r="H47" s="5">
        <f aca="true" t="shared" si="3" ref="H47:H54">F47/E47*100</f>
        <v>48.7725903673352</v>
      </c>
    </row>
    <row r="48" spans="2:8" ht="18.75">
      <c r="B48" s="26" t="s">
        <v>53</v>
      </c>
      <c r="C48" s="27" t="s">
        <v>54</v>
      </c>
      <c r="D48" s="29">
        <v>147599.8</v>
      </c>
      <c r="E48" s="29">
        <v>22542.1</v>
      </c>
      <c r="F48" s="30">
        <v>13042.7</v>
      </c>
      <c r="G48" s="30">
        <f t="shared" si="2"/>
        <v>8.836529588793482</v>
      </c>
      <c r="H48" s="5">
        <f t="shared" si="3"/>
        <v>57.8592943869471</v>
      </c>
    </row>
    <row r="49" spans="2:8" ht="18.75">
      <c r="B49" s="26" t="s">
        <v>55</v>
      </c>
      <c r="C49" s="27" t="s">
        <v>56</v>
      </c>
      <c r="D49" s="29">
        <v>16492.1</v>
      </c>
      <c r="E49" s="29">
        <v>2716</v>
      </c>
      <c r="F49" s="30">
        <v>1133.9</v>
      </c>
      <c r="G49" s="30">
        <f t="shared" si="2"/>
        <v>6.875413076563931</v>
      </c>
      <c r="H49" s="5">
        <f t="shared" si="3"/>
        <v>41.74889543446245</v>
      </c>
    </row>
    <row r="50" spans="2:8" ht="18.75">
      <c r="B50" s="26" t="s">
        <v>57</v>
      </c>
      <c r="C50" s="27" t="s">
        <v>58</v>
      </c>
      <c r="D50" s="29">
        <v>14770</v>
      </c>
      <c r="E50" s="29">
        <v>2158.7</v>
      </c>
      <c r="F50" s="30">
        <v>1263.9</v>
      </c>
      <c r="G50" s="30">
        <f t="shared" si="2"/>
        <v>8.5572105619499</v>
      </c>
      <c r="H50" s="5">
        <f t="shared" si="3"/>
        <v>58.549126789271334</v>
      </c>
    </row>
    <row r="51" spans="2:8" ht="18.75">
      <c r="B51" s="26" t="s">
        <v>59</v>
      </c>
      <c r="C51" s="27" t="s">
        <v>60</v>
      </c>
      <c r="D51" s="29">
        <v>28328.1</v>
      </c>
      <c r="E51" s="29">
        <v>4552.7</v>
      </c>
      <c r="F51" s="30">
        <v>2341.3</v>
      </c>
      <c r="G51" s="30">
        <f t="shared" si="2"/>
        <v>8.264938347435939</v>
      </c>
      <c r="H51" s="5">
        <f t="shared" si="3"/>
        <v>51.426625958222594</v>
      </c>
    </row>
    <row r="52" spans="2:8" ht="18.75">
      <c r="B52" s="26" t="s">
        <v>61</v>
      </c>
      <c r="C52" s="27" t="s">
        <v>62</v>
      </c>
      <c r="D52" s="29">
        <v>94.2</v>
      </c>
      <c r="E52" s="29">
        <v>18.2</v>
      </c>
      <c r="F52" s="30"/>
      <c r="G52" s="30"/>
      <c r="H52" s="5"/>
    </row>
    <row r="53" spans="2:8" ht="18.75">
      <c r="B53" s="26" t="s">
        <v>63</v>
      </c>
      <c r="C53" s="27" t="s">
        <v>64</v>
      </c>
      <c r="D53" s="29">
        <v>65</v>
      </c>
      <c r="E53" s="29">
        <v>5.9</v>
      </c>
      <c r="F53" s="30"/>
      <c r="G53" s="30"/>
      <c r="H53" s="13"/>
    </row>
    <row r="54" spans="2:8" ht="18.75">
      <c r="B54" s="24" t="s">
        <v>65</v>
      </c>
      <c r="C54" s="25"/>
      <c r="D54" s="31">
        <f>SUM(D46:D53)</f>
        <v>966272.7</v>
      </c>
      <c r="E54" s="31">
        <f>SUM(E46:E53)</f>
        <v>167121.70000000004</v>
      </c>
      <c r="F54" s="31">
        <f>SUM(F46:F53)</f>
        <v>84612.29999999999</v>
      </c>
      <c r="G54" s="37">
        <f t="shared" si="2"/>
        <v>8.756565305011721</v>
      </c>
      <c r="H54" s="13">
        <f t="shared" si="3"/>
        <v>50.629152288422134</v>
      </c>
    </row>
    <row r="55" spans="2:8" ht="18.75">
      <c r="B55" s="24" t="s">
        <v>66</v>
      </c>
      <c r="C55" s="27"/>
      <c r="D55" s="29"/>
      <c r="E55" s="29"/>
      <c r="F55" s="12"/>
      <c r="G55" s="12"/>
      <c r="H55" s="13"/>
    </row>
    <row r="56" spans="2:8" ht="18.75">
      <c r="B56" s="26" t="s">
        <v>49</v>
      </c>
      <c r="C56" s="27" t="s">
        <v>50</v>
      </c>
      <c r="D56" s="29">
        <v>87</v>
      </c>
      <c r="E56" s="29"/>
      <c r="F56" s="30"/>
      <c r="G56" s="30"/>
      <c r="H56" s="13">
        <f aca="true" t="shared" si="4" ref="H56:H62">F56/D56*100</f>
        <v>0</v>
      </c>
    </row>
    <row r="57" spans="2:8" ht="18.75">
      <c r="B57" s="26" t="s">
        <v>51</v>
      </c>
      <c r="C57" s="27" t="s">
        <v>52</v>
      </c>
      <c r="D57" s="29">
        <v>29240.7</v>
      </c>
      <c r="E57" s="29"/>
      <c r="F57" s="30"/>
      <c r="G57" s="30"/>
      <c r="H57" s="13">
        <f t="shared" si="4"/>
        <v>0</v>
      </c>
    </row>
    <row r="58" spans="2:8" ht="18.75">
      <c r="B58" s="26" t="s">
        <v>53</v>
      </c>
      <c r="C58" s="27" t="s">
        <v>54</v>
      </c>
      <c r="D58" s="29">
        <v>12929.1</v>
      </c>
      <c r="E58" s="29"/>
      <c r="F58" s="30"/>
      <c r="G58" s="30"/>
      <c r="H58" s="13">
        <f t="shared" si="4"/>
        <v>0</v>
      </c>
    </row>
    <row r="59" spans="2:8" ht="18.75">
      <c r="B59" s="26" t="s">
        <v>55</v>
      </c>
      <c r="C59" s="27" t="s">
        <v>56</v>
      </c>
      <c r="D59" s="29">
        <v>728</v>
      </c>
      <c r="E59" s="29"/>
      <c r="F59" s="30"/>
      <c r="G59" s="30"/>
      <c r="H59" s="13"/>
    </row>
    <row r="60" spans="2:8" ht="18.75">
      <c r="B60" s="26" t="s">
        <v>57</v>
      </c>
      <c r="C60" s="27" t="s">
        <v>58</v>
      </c>
      <c r="D60" s="29">
        <v>14260.5</v>
      </c>
      <c r="E60" s="29"/>
      <c r="F60" s="30"/>
      <c r="G60" s="30"/>
      <c r="H60" s="13">
        <f t="shared" si="4"/>
        <v>0</v>
      </c>
    </row>
    <row r="61" spans="2:8" ht="18.75">
      <c r="B61" s="26" t="s">
        <v>59</v>
      </c>
      <c r="C61" s="27" t="s">
        <v>60</v>
      </c>
      <c r="D61" s="29">
        <v>2870</v>
      </c>
      <c r="E61" s="29"/>
      <c r="F61" s="30"/>
      <c r="G61" s="30"/>
      <c r="H61" s="13">
        <f t="shared" si="4"/>
        <v>0</v>
      </c>
    </row>
    <row r="62" spans="2:8" ht="18.75">
      <c r="B62" s="26" t="s">
        <v>67</v>
      </c>
      <c r="C62" s="27" t="s">
        <v>68</v>
      </c>
      <c r="D62" s="29">
        <v>5850</v>
      </c>
      <c r="E62" s="29">
        <v>650</v>
      </c>
      <c r="F62" s="30"/>
      <c r="G62" s="30"/>
      <c r="H62" s="13">
        <f t="shared" si="4"/>
        <v>0</v>
      </c>
    </row>
    <row r="63" spans="2:8" ht="18.75">
      <c r="B63" s="26" t="s">
        <v>69</v>
      </c>
      <c r="C63" s="27" t="s">
        <v>70</v>
      </c>
      <c r="D63" s="29">
        <v>4040.6</v>
      </c>
      <c r="E63" s="29">
        <v>582.5</v>
      </c>
      <c r="F63" s="30"/>
      <c r="G63" s="30"/>
      <c r="H63" s="13">
        <f>F63/D63*100</f>
        <v>0</v>
      </c>
    </row>
    <row r="64" spans="2:8" ht="18.75">
      <c r="B64" s="24" t="s">
        <v>71</v>
      </c>
      <c r="C64" s="25"/>
      <c r="D64" s="31">
        <f>SUM(D56:D63)</f>
        <v>70005.90000000001</v>
      </c>
      <c r="E64" s="31">
        <f>SUM(E56:E63)</f>
        <v>1232.5</v>
      </c>
      <c r="F64" s="31"/>
      <c r="G64" s="31"/>
      <c r="H64" s="13">
        <f>F64/D64*100</f>
        <v>0</v>
      </c>
    </row>
    <row r="65" spans="2:8" ht="18.75">
      <c r="B65" s="24" t="s">
        <v>72</v>
      </c>
      <c r="C65" s="25"/>
      <c r="D65" s="31">
        <f>D54+D64</f>
        <v>1036278.6</v>
      </c>
      <c r="E65" s="31">
        <f>E54+E64</f>
        <v>168354.20000000004</v>
      </c>
      <c r="F65" s="31">
        <f>F54+F64</f>
        <v>84612.29999999999</v>
      </c>
      <c r="G65" s="31"/>
      <c r="H65" s="13">
        <f>F65/D65*100</f>
        <v>8.165014697784938</v>
      </c>
    </row>
    <row r="66" spans="6:7" ht="12.75">
      <c r="F66" s="34"/>
      <c r="G66" s="34"/>
    </row>
  </sheetData>
  <sheetProtection/>
  <mergeCells count="8">
    <mergeCell ref="B1:H1"/>
    <mergeCell ref="B2:H2"/>
    <mergeCell ref="G3:H3"/>
    <mergeCell ref="E3:E4"/>
    <mergeCell ref="F3:F4"/>
    <mergeCell ref="D3:D4"/>
    <mergeCell ref="C3:C4"/>
    <mergeCell ref="B3:B4"/>
  </mergeCells>
  <printOptions/>
  <pageMargins left="0.1968503937007874" right="0.4724409448818898" top="0.4330708661417323" bottom="0.3937007874015748" header="0.984251968503937" footer="0.2755905511811024"/>
  <pageSetup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66"/>
  <sheetViews>
    <sheetView tabSelected="1" view="pageBreakPreview" zoomScale="82" zoomScaleSheetLayoutView="82" zoomScalePageLayoutView="0" workbookViewId="0" topLeftCell="B1">
      <selection activeCell="J42" sqref="J42"/>
    </sheetView>
  </sheetViews>
  <sheetFormatPr defaultColWidth="9.140625" defaultRowHeight="12.75"/>
  <cols>
    <col min="1" max="1" width="9.140625" style="0" hidden="1" customWidth="1"/>
    <col min="2" max="2" width="69.421875" style="0" customWidth="1"/>
    <col min="3" max="3" width="15.140625" style="0" customWidth="1"/>
    <col min="4" max="4" width="18.57421875" style="0" customWidth="1"/>
    <col min="5" max="5" width="18.57421875" style="34" customWidth="1"/>
    <col min="6" max="6" width="18.00390625" style="34" customWidth="1"/>
    <col min="7" max="7" width="11.8515625" style="0" customWidth="1"/>
    <col min="8" max="8" width="10.57421875" style="0" customWidth="1"/>
  </cols>
  <sheetData>
    <row r="1" spans="2:8" ht="113.25" customHeight="1">
      <c r="B1" s="38" t="s">
        <v>81</v>
      </c>
      <c r="C1" s="38"/>
      <c r="D1" s="38"/>
      <c r="E1" s="38"/>
      <c r="F1" s="38"/>
      <c r="G1" s="38"/>
      <c r="H1" s="38"/>
    </row>
    <row r="2" spans="2:8" ht="21" thickBot="1">
      <c r="B2" s="39" t="s">
        <v>13</v>
      </c>
      <c r="C2" s="39"/>
      <c r="D2" s="39"/>
      <c r="E2" s="39"/>
      <c r="F2" s="39"/>
      <c r="G2" s="39"/>
      <c r="H2" s="39"/>
    </row>
    <row r="3" spans="2:8" ht="43.5" customHeight="1">
      <c r="B3" s="50" t="s">
        <v>0</v>
      </c>
      <c r="C3" s="48" t="s">
        <v>14</v>
      </c>
      <c r="D3" s="46" t="s">
        <v>77</v>
      </c>
      <c r="E3" s="42" t="s">
        <v>82</v>
      </c>
      <c r="F3" s="44" t="s">
        <v>83</v>
      </c>
      <c r="G3" s="40" t="s">
        <v>15</v>
      </c>
      <c r="H3" s="41"/>
    </row>
    <row r="4" spans="2:8" ht="33.75" thickBot="1">
      <c r="B4" s="51"/>
      <c r="C4" s="49"/>
      <c r="D4" s="47"/>
      <c r="E4" s="43"/>
      <c r="F4" s="45"/>
      <c r="G4" s="36" t="s">
        <v>75</v>
      </c>
      <c r="H4" s="36" t="s">
        <v>84</v>
      </c>
    </row>
    <row r="5" spans="2:8" ht="16.5">
      <c r="B5" s="6" t="s">
        <v>16</v>
      </c>
      <c r="C5" s="7"/>
      <c r="D5" s="8"/>
      <c r="E5" s="8"/>
      <c r="F5" s="9"/>
      <c r="G5" s="35"/>
      <c r="H5" s="35"/>
    </row>
    <row r="6" spans="2:8" ht="18.75">
      <c r="B6" s="10" t="s">
        <v>1</v>
      </c>
      <c r="C6" s="11">
        <v>10000000</v>
      </c>
      <c r="D6" s="12">
        <f>D7+D11+D15+D17+D28</f>
        <v>986663.3</v>
      </c>
      <c r="E6" s="12">
        <f>E7+E11+E15+E17+E28</f>
        <v>213973.5</v>
      </c>
      <c r="F6" s="12">
        <f>F7+F11+F15+F17+F28</f>
        <v>267401.04758</v>
      </c>
      <c r="G6" s="13">
        <f>F6/D6*100</f>
        <v>27.101549999883446</v>
      </c>
      <c r="H6" s="13">
        <f>F6/E6*100</f>
        <v>124.9692357137683</v>
      </c>
    </row>
    <row r="7" spans="2:8" ht="33">
      <c r="B7" s="14" t="s">
        <v>2</v>
      </c>
      <c r="C7" s="11">
        <v>11000000</v>
      </c>
      <c r="D7" s="12">
        <f>D8+D9+D10</f>
        <v>344882.99999999994</v>
      </c>
      <c r="E7" s="12">
        <f>E8+E9+E10</f>
        <v>96400</v>
      </c>
      <c r="F7" s="12">
        <f>F8+F9+F10</f>
        <v>93353.99331000002</v>
      </c>
      <c r="G7" s="13">
        <f aca="true" t="shared" si="0" ref="G7:G44">F7/D7*100</f>
        <v>27.068308182775034</v>
      </c>
      <c r="H7" s="13">
        <f aca="true" t="shared" si="1" ref="H7:H44">F7/E7*100</f>
        <v>96.8402420228216</v>
      </c>
    </row>
    <row r="8" spans="2:8" ht="30.75" customHeight="1">
      <c r="B8" s="15" t="s">
        <v>17</v>
      </c>
      <c r="C8" s="4">
        <v>11010000</v>
      </c>
      <c r="D8" s="1">
        <f>'[1]січень-лютий'!$C$8</f>
        <v>301276.6</v>
      </c>
      <c r="E8" s="1">
        <f>'[1]січень-березень'!$D$8</f>
        <v>65900</v>
      </c>
      <c r="F8" s="2">
        <f>'[1]січень-березень'!$E$8</f>
        <v>69866.68841</v>
      </c>
      <c r="G8" s="13">
        <f t="shared" si="0"/>
        <v>23.190214045830313</v>
      </c>
      <c r="H8" s="13">
        <f t="shared" si="1"/>
        <v>106.01925403641883</v>
      </c>
    </row>
    <row r="9" spans="2:8" ht="38.25" customHeight="1">
      <c r="B9" s="15" t="s">
        <v>18</v>
      </c>
      <c r="C9" s="16" t="s">
        <v>19</v>
      </c>
      <c r="D9" s="1">
        <f>'[1]січень-лютий'!$C$11</f>
        <v>2582.3</v>
      </c>
      <c r="E9" s="1">
        <f>'[1]січень-березень'!$D$11</f>
        <v>1100</v>
      </c>
      <c r="F9" s="2">
        <f>'[1]січень-березень'!$E$11</f>
        <v>1531.81976</v>
      </c>
      <c r="G9" s="13">
        <f t="shared" si="0"/>
        <v>59.31997676489951</v>
      </c>
      <c r="H9" s="13">
        <f t="shared" si="1"/>
        <v>139.25634181818182</v>
      </c>
    </row>
    <row r="10" spans="2:8" ht="26.25" customHeight="1">
      <c r="B10" s="15" t="s">
        <v>3</v>
      </c>
      <c r="C10" s="4">
        <v>11020000</v>
      </c>
      <c r="D10" s="1">
        <f>'[1]січень-лютий'!$C$10</f>
        <v>41024.1</v>
      </c>
      <c r="E10" s="1">
        <f>'[1]січень-березень'!$D$10</f>
        <v>29400</v>
      </c>
      <c r="F10" s="2">
        <f>'[1]січень-березень'!$E$10</f>
        <v>21955.48514000001</v>
      </c>
      <c r="G10" s="13">
        <f t="shared" si="0"/>
        <v>53.51850531760603</v>
      </c>
      <c r="H10" s="13">
        <f t="shared" si="1"/>
        <v>74.67852088435379</v>
      </c>
    </row>
    <row r="11" spans="2:8" ht="20.25" customHeight="1">
      <c r="B11" s="14" t="s">
        <v>20</v>
      </c>
      <c r="C11" s="11">
        <v>13000000</v>
      </c>
      <c r="D11" s="12">
        <f>D12+D13+D14</f>
        <v>848.7</v>
      </c>
      <c r="E11" s="12">
        <f>E12+E13+E14</f>
        <v>243</v>
      </c>
      <c r="F11" s="12">
        <f>F12+F13+F14</f>
        <v>284.42018</v>
      </c>
      <c r="G11" s="13">
        <f t="shared" si="0"/>
        <v>33.51245198538942</v>
      </c>
      <c r="H11" s="13">
        <f t="shared" si="1"/>
        <v>117.04534156378601</v>
      </c>
    </row>
    <row r="12" spans="2:8" ht="44.25" customHeight="1">
      <c r="B12" s="15" t="s">
        <v>21</v>
      </c>
      <c r="C12" s="4">
        <v>13010200</v>
      </c>
      <c r="D12" s="1"/>
      <c r="E12" s="1"/>
      <c r="F12" s="1">
        <f>'[1]січень-березень'!$E$13</f>
        <v>45.138999999999996</v>
      </c>
      <c r="G12" s="13"/>
      <c r="H12" s="13"/>
    </row>
    <row r="13" spans="2:8" ht="26.25" customHeight="1">
      <c r="B13" s="15" t="s">
        <v>22</v>
      </c>
      <c r="C13" s="16" t="s">
        <v>23</v>
      </c>
      <c r="D13" s="1">
        <f>'[1]січень-лютий'!$C$14</f>
        <v>474.2</v>
      </c>
      <c r="E13" s="1">
        <f>'[1]січень-березень'!$D$14</f>
        <v>124</v>
      </c>
      <c r="F13" s="1">
        <f>'[1]січень-березень'!$E$14</f>
        <v>135.30917</v>
      </c>
      <c r="G13" s="13">
        <f t="shared" si="0"/>
        <v>28.5341986503585</v>
      </c>
      <c r="H13" s="13">
        <f t="shared" si="1"/>
        <v>109.12029838709675</v>
      </c>
    </row>
    <row r="14" spans="2:8" ht="27" customHeight="1">
      <c r="B14" s="15" t="s">
        <v>24</v>
      </c>
      <c r="C14" s="4">
        <v>13030000</v>
      </c>
      <c r="D14" s="1">
        <f>'[1]січень-лютий'!$C$15</f>
        <v>374.5</v>
      </c>
      <c r="E14" s="1">
        <f>'[1]січень-березень'!$D$15</f>
        <v>119</v>
      </c>
      <c r="F14" s="1">
        <f>'[1]січень-березень'!$E$15</f>
        <v>103.97201</v>
      </c>
      <c r="G14" s="13">
        <f t="shared" si="0"/>
        <v>27.762886515353802</v>
      </c>
      <c r="H14" s="13">
        <f t="shared" si="1"/>
        <v>87.37143697478992</v>
      </c>
    </row>
    <row r="15" spans="2:8" ht="39.75" customHeight="1">
      <c r="B15" s="15" t="s">
        <v>25</v>
      </c>
      <c r="C15" s="4">
        <v>14040001</v>
      </c>
      <c r="D15" s="1">
        <f>'[1]січень-лютий'!$C$17</f>
        <v>109741.9</v>
      </c>
      <c r="E15" s="1">
        <f>'[1]січень-березень'!$D$17</f>
        <v>26500</v>
      </c>
      <c r="F15" s="1">
        <f>'[1]січень-березень'!$E$17</f>
        <v>23652.175140000003</v>
      </c>
      <c r="G15" s="13">
        <f t="shared" si="0"/>
        <v>21.552547513757283</v>
      </c>
      <c r="H15" s="13">
        <f t="shared" si="1"/>
        <v>89.25349109433964</v>
      </c>
    </row>
    <row r="16" spans="2:8" ht="30" customHeight="1">
      <c r="B16" s="15" t="s">
        <v>26</v>
      </c>
      <c r="C16" s="4">
        <v>16000000</v>
      </c>
      <c r="D16" s="1"/>
      <c r="E16" s="1"/>
      <c r="F16" s="2"/>
      <c r="G16" s="13"/>
      <c r="H16" s="13"/>
    </row>
    <row r="17" spans="2:8" ht="18.75">
      <c r="B17" s="14" t="s">
        <v>27</v>
      </c>
      <c r="C17" s="11">
        <v>18000000</v>
      </c>
      <c r="D17" s="12">
        <f>D18+D24+D25+D27</f>
        <v>530918.1000000001</v>
      </c>
      <c r="E17" s="12">
        <f>E18+E24+E25+E27</f>
        <v>90830.5</v>
      </c>
      <c r="F17" s="12">
        <f>F18+F24+F25+F27+F26</f>
        <v>150110.45895</v>
      </c>
      <c r="G17" s="13">
        <f t="shared" si="0"/>
        <v>28.273750499370802</v>
      </c>
      <c r="H17" s="13">
        <f t="shared" si="1"/>
        <v>165.2643758979638</v>
      </c>
    </row>
    <row r="18" spans="2:8" ht="18.75">
      <c r="B18" s="17" t="s">
        <v>28</v>
      </c>
      <c r="C18" s="4">
        <v>18010000</v>
      </c>
      <c r="D18" s="1">
        <f>D19+D20+D23</f>
        <v>278079.5</v>
      </c>
      <c r="E18" s="1">
        <f>E19+E20+E23</f>
        <v>47777.5</v>
      </c>
      <c r="F18" s="1">
        <f>F19+F20+F23</f>
        <v>64029.94241</v>
      </c>
      <c r="G18" s="13">
        <f t="shared" si="0"/>
        <v>23.025768677662324</v>
      </c>
      <c r="H18" s="13">
        <f t="shared" si="1"/>
        <v>134.01693770080058</v>
      </c>
    </row>
    <row r="19" spans="2:8" ht="22.5">
      <c r="B19" s="17" t="s">
        <v>29</v>
      </c>
      <c r="C19" s="4" t="s">
        <v>30</v>
      </c>
      <c r="D19" s="1">
        <f>'[1]січень-лютий'!$C$21+'[1]січень-лютий'!$C$22+'[1]січень-лютий'!$C$23+'[1]січень-лютий'!$C$24</f>
        <v>13374.4</v>
      </c>
      <c r="E19" s="1">
        <f>'[1]січень-березень'!$D$21+'[1]січень-березень'!$D$22+'[1]січень-березень'!$D$23+'[1]січень-березень'!$D$24</f>
        <v>677.5</v>
      </c>
      <c r="F19" s="2">
        <f>'[1]січень-березень'!$E$21+'[1]січень-березень'!$E$22+'[1]січень-березень'!$E$23+'[1]січень-березень'!$E$24</f>
        <v>3869.3163700000005</v>
      </c>
      <c r="G19" s="13">
        <f t="shared" si="0"/>
        <v>28.930766015671733</v>
      </c>
      <c r="H19" s="13">
        <f t="shared" si="1"/>
        <v>571.1168073800739</v>
      </c>
    </row>
    <row r="20" spans="2:8" ht="18.75">
      <c r="B20" s="17" t="s">
        <v>31</v>
      </c>
      <c r="C20" s="4"/>
      <c r="D20" s="1">
        <f>D21+D22</f>
        <v>257946.3</v>
      </c>
      <c r="E20" s="1">
        <f>E21+E22</f>
        <v>47050</v>
      </c>
      <c r="F20" s="1">
        <f>F21+F22</f>
        <v>59435.9905</v>
      </c>
      <c r="G20" s="13">
        <f t="shared" si="0"/>
        <v>23.042001571644953</v>
      </c>
      <c r="H20" s="13">
        <f t="shared" si="1"/>
        <v>126.32516578108395</v>
      </c>
    </row>
    <row r="21" spans="2:8" ht="22.5">
      <c r="B21" s="17" t="s">
        <v>32</v>
      </c>
      <c r="C21" s="4" t="s">
        <v>33</v>
      </c>
      <c r="D21" s="1">
        <f>'[1]січень-лютий'!$C$26+'[1]січень-лютий'!$C$28</f>
        <v>86527.2</v>
      </c>
      <c r="E21" s="1">
        <f>'[1]січень-березень'!$D$26+'[1]січень-березень'!$D$28</f>
        <v>15620</v>
      </c>
      <c r="F21" s="2">
        <f>'[1]січень-березень'!$E$26+'[1]січень-березень'!$E$28</f>
        <v>19469.58144</v>
      </c>
      <c r="G21" s="13">
        <f t="shared" si="0"/>
        <v>22.50111114192994</v>
      </c>
      <c r="H21" s="13">
        <f t="shared" si="1"/>
        <v>124.64520768245839</v>
      </c>
    </row>
    <row r="22" spans="2:8" ht="22.5">
      <c r="B22" s="17" t="s">
        <v>34</v>
      </c>
      <c r="C22" s="4" t="s">
        <v>35</v>
      </c>
      <c r="D22" s="1">
        <f>'[1]січень-лютий'!$C$27+'[1]січень-лютий'!$C$29</f>
        <v>171419.09999999998</v>
      </c>
      <c r="E22" s="1">
        <f>'[1]січень-березень'!$D$27+'[1]січень-березень'!$D$29</f>
        <v>31430</v>
      </c>
      <c r="F22" s="2">
        <f>'[1]січень-березень'!$E$27+'[1]січень-березень'!$E$29</f>
        <v>39966.40906</v>
      </c>
      <c r="G22" s="13">
        <f t="shared" si="0"/>
        <v>23.315026773562575</v>
      </c>
      <c r="H22" s="13">
        <f t="shared" si="1"/>
        <v>127.16006700604517</v>
      </c>
    </row>
    <row r="23" spans="2:8" ht="30.75" customHeight="1">
      <c r="B23" s="3" t="s">
        <v>36</v>
      </c>
      <c r="C23" s="4" t="s">
        <v>37</v>
      </c>
      <c r="D23" s="1">
        <f>'[1]січень-лютий'!$C$30+'[1]січень-лютий'!$C$31</f>
        <v>6758.8</v>
      </c>
      <c r="E23" s="1">
        <f>'[1]січень-березень'!$D$30+'[1]січень-березень'!$D$31</f>
        <v>50</v>
      </c>
      <c r="F23" s="2">
        <f>'[1]січень-березень'!$E$30+'[1]січень-березень'!$E$31</f>
        <v>724.6355399999999</v>
      </c>
      <c r="G23" s="13">
        <f t="shared" si="0"/>
        <v>10.721363851571283</v>
      </c>
      <c r="H23" s="13"/>
    </row>
    <row r="24" spans="2:8" ht="25.5" customHeight="1">
      <c r="B24" s="17" t="s">
        <v>38</v>
      </c>
      <c r="C24" s="4">
        <v>18020000</v>
      </c>
      <c r="D24" s="1">
        <f>'[1]січень-лютий'!$C$32</f>
        <v>10871.7</v>
      </c>
      <c r="E24" s="1">
        <f>'[1]січень-березень'!$D$32</f>
        <v>1040</v>
      </c>
      <c r="F24" s="2">
        <f>'[1]січень-березень'!$E$32</f>
        <v>1942.7472400000001</v>
      </c>
      <c r="G24" s="13">
        <f t="shared" si="0"/>
        <v>17.86976498615672</v>
      </c>
      <c r="H24" s="13">
        <f t="shared" si="1"/>
        <v>186.80261923076924</v>
      </c>
    </row>
    <row r="25" spans="2:8" ht="25.5" customHeight="1">
      <c r="B25" s="17" t="s">
        <v>4</v>
      </c>
      <c r="C25" s="4">
        <v>18030000</v>
      </c>
      <c r="D25" s="1">
        <f>'[1]січень-лютий'!$C$33</f>
        <v>91.9</v>
      </c>
      <c r="E25" s="1">
        <f>'[1]січень-березень'!$D$33</f>
        <v>13</v>
      </c>
      <c r="F25" s="2">
        <f>'[1]січень-березень'!$E$33</f>
        <v>45.119969999999995</v>
      </c>
      <c r="G25" s="13">
        <f t="shared" si="0"/>
        <v>49.096811751904234</v>
      </c>
      <c r="H25" s="13">
        <f t="shared" si="1"/>
        <v>347.07669230769227</v>
      </c>
    </row>
    <row r="26" spans="2:8" ht="27" customHeight="1">
      <c r="B26" s="17" t="s">
        <v>5</v>
      </c>
      <c r="C26" s="4">
        <v>18040000</v>
      </c>
      <c r="D26" s="1"/>
      <c r="E26" s="1"/>
      <c r="F26" s="2">
        <f>'[1]січень-березень'!$E$34</f>
        <v>-44.109199999999994</v>
      </c>
      <c r="G26" s="13"/>
      <c r="H26" s="13"/>
    </row>
    <row r="27" spans="2:8" ht="30.75" customHeight="1">
      <c r="B27" s="18" t="s">
        <v>39</v>
      </c>
      <c r="C27" s="4">
        <v>18050000</v>
      </c>
      <c r="D27" s="1">
        <f>'[1]січень-лютий'!$C$35</f>
        <v>241875</v>
      </c>
      <c r="E27" s="1">
        <f>'[1]січень-березень'!$D$35</f>
        <v>42000</v>
      </c>
      <c r="F27" s="2">
        <f>'[1]січень-березень'!$E$35</f>
        <v>84136.75853</v>
      </c>
      <c r="G27" s="13">
        <f t="shared" si="0"/>
        <v>34.78522316485788</v>
      </c>
      <c r="H27" s="13">
        <f t="shared" si="1"/>
        <v>200.32561554761907</v>
      </c>
    </row>
    <row r="28" spans="2:8" ht="18.75">
      <c r="B28" s="19" t="s">
        <v>40</v>
      </c>
      <c r="C28" s="11">
        <v>190000</v>
      </c>
      <c r="D28" s="1">
        <f>D29</f>
        <v>271.6</v>
      </c>
      <c r="E28" s="1">
        <f>E29</f>
        <v>0</v>
      </c>
      <c r="F28" s="1">
        <f>F29</f>
        <v>0</v>
      </c>
      <c r="G28" s="13">
        <f t="shared" si="0"/>
        <v>0</v>
      </c>
      <c r="H28" s="13"/>
    </row>
    <row r="29" spans="2:8" ht="18.75">
      <c r="B29" s="18" t="s">
        <v>41</v>
      </c>
      <c r="C29" s="4">
        <v>19010000</v>
      </c>
      <c r="D29" s="1">
        <f>'[1]січень-лютий'!$C$37</f>
        <v>271.6</v>
      </c>
      <c r="E29" s="1"/>
      <c r="F29" s="1">
        <f>'[1]січень-березень'!$E$37</f>
        <v>0</v>
      </c>
      <c r="G29" s="13">
        <f t="shared" si="0"/>
        <v>0</v>
      </c>
      <c r="H29" s="13"/>
    </row>
    <row r="30" spans="2:8" ht="18.75">
      <c r="B30" s="10" t="s">
        <v>6</v>
      </c>
      <c r="C30" s="11">
        <v>20000000</v>
      </c>
      <c r="D30" s="12">
        <f>D31+D35+D39</f>
        <v>41267.5</v>
      </c>
      <c r="E30" s="12">
        <f>E31+E35+E39</f>
        <v>4517.9</v>
      </c>
      <c r="F30" s="12">
        <f>F31+F35+F39</f>
        <v>3790.7344800000005</v>
      </c>
      <c r="G30" s="13">
        <f t="shared" si="0"/>
        <v>9.185762355364393</v>
      </c>
      <c r="H30" s="13">
        <f t="shared" si="1"/>
        <v>83.90478939330221</v>
      </c>
    </row>
    <row r="31" spans="2:8" ht="18.75">
      <c r="B31" s="20" t="s">
        <v>42</v>
      </c>
      <c r="C31" s="11">
        <v>21000000</v>
      </c>
      <c r="D31" s="12">
        <f>D32+D33+D34</f>
        <v>1324.3</v>
      </c>
      <c r="E31" s="12">
        <f>E32+E33+E34</f>
        <v>173</v>
      </c>
      <c r="F31" s="12">
        <f>F32+F33+F34</f>
        <v>170.63276000000002</v>
      </c>
      <c r="G31" s="13">
        <f t="shared" si="0"/>
        <v>12.884751189307561</v>
      </c>
      <c r="H31" s="13">
        <f t="shared" si="1"/>
        <v>98.63165317919076</v>
      </c>
    </row>
    <row r="32" spans="2:8" ht="63" customHeight="1">
      <c r="B32" s="21" t="s">
        <v>43</v>
      </c>
      <c r="C32" s="4">
        <v>21010300</v>
      </c>
      <c r="D32" s="1">
        <f>'[1]січень-лютий'!$C$41</f>
        <v>107.8</v>
      </c>
      <c r="E32" s="1">
        <f>'[1]січень-березень'!$D$41</f>
        <v>30</v>
      </c>
      <c r="F32" s="2">
        <f>'[1]січень-березень'!$E$41</f>
        <v>44.868</v>
      </c>
      <c r="G32" s="13">
        <f t="shared" si="0"/>
        <v>41.62152133580705</v>
      </c>
      <c r="H32" s="13">
        <f t="shared" si="1"/>
        <v>149.56</v>
      </c>
    </row>
    <row r="33" spans="2:8" ht="81" customHeight="1">
      <c r="B33" s="18" t="s">
        <v>8</v>
      </c>
      <c r="C33" s="4">
        <v>21080900</v>
      </c>
      <c r="D33" s="1">
        <f>'[1]січень-лютий'!$C$43</f>
        <v>31</v>
      </c>
      <c r="E33" s="1">
        <f>'[1]січень-березень'!$D$43</f>
        <v>3</v>
      </c>
      <c r="F33" s="2">
        <f>'[1]січень-березень'!$E$43</f>
        <v>0</v>
      </c>
      <c r="G33" s="13">
        <f t="shared" si="0"/>
        <v>0</v>
      </c>
      <c r="H33" s="13">
        <f t="shared" si="1"/>
        <v>0</v>
      </c>
    </row>
    <row r="34" spans="2:8" ht="27.75" customHeight="1">
      <c r="B34" s="22" t="s">
        <v>9</v>
      </c>
      <c r="C34" s="4">
        <v>21081100</v>
      </c>
      <c r="D34" s="1">
        <f>'[1]січень-лютий'!$C$44</f>
        <v>1185.5</v>
      </c>
      <c r="E34" s="1">
        <f>'[1]січень-березень'!$D$44</f>
        <v>140</v>
      </c>
      <c r="F34" s="2">
        <f>'[1]січень-березень'!$E$44</f>
        <v>125.76476000000001</v>
      </c>
      <c r="G34" s="13">
        <f t="shared" si="0"/>
        <v>10.60858371994939</v>
      </c>
      <c r="H34" s="13">
        <f t="shared" si="1"/>
        <v>89.83197142857144</v>
      </c>
    </row>
    <row r="35" spans="2:8" ht="41.25" customHeight="1">
      <c r="B35" s="20" t="s">
        <v>44</v>
      </c>
      <c r="C35" s="11">
        <v>22000000</v>
      </c>
      <c r="D35" s="12">
        <f>D36+D37+D38</f>
        <v>39628.799999999996</v>
      </c>
      <c r="E35" s="12">
        <f>E36+E37+E38</f>
        <v>4332.9</v>
      </c>
      <c r="F35" s="12">
        <f>F36+F37+F38</f>
        <v>3543.0164700000005</v>
      </c>
      <c r="G35" s="13">
        <f t="shared" si="0"/>
        <v>8.940509099442831</v>
      </c>
      <c r="H35" s="13">
        <f t="shared" si="1"/>
        <v>81.77009554801636</v>
      </c>
    </row>
    <row r="36" spans="2:8" ht="24" customHeight="1">
      <c r="B36" s="18" t="s">
        <v>45</v>
      </c>
      <c r="C36" s="4">
        <v>22010000</v>
      </c>
      <c r="D36" s="1">
        <f>'[1]січень-лютий'!$C$46</f>
        <v>34162.7</v>
      </c>
      <c r="E36" s="1">
        <f>'[1]січень-березень'!$D$46</f>
        <v>3185</v>
      </c>
      <c r="F36" s="2">
        <f>'[1]січень-березень'!$E$46</f>
        <v>2830.0630500000007</v>
      </c>
      <c r="G36" s="13">
        <f t="shared" si="0"/>
        <v>8.284073126538596</v>
      </c>
      <c r="H36" s="13">
        <f t="shared" si="1"/>
        <v>88.85598273155418</v>
      </c>
    </row>
    <row r="37" spans="2:8" ht="56.25" customHeight="1">
      <c r="B37" s="17" t="s">
        <v>46</v>
      </c>
      <c r="C37" s="4">
        <v>22080400</v>
      </c>
      <c r="D37" s="1">
        <f>'[1]січень-лютий'!$C$47</f>
        <v>1737.1</v>
      </c>
      <c r="E37" s="1">
        <f>'[1]січень-березень'!$D$47</f>
        <v>0</v>
      </c>
      <c r="F37" s="2">
        <f>'[1]січень-березень'!$E$47</f>
        <v>58.16192</v>
      </c>
      <c r="G37" s="13">
        <f t="shared" si="0"/>
        <v>3.3482194462034434</v>
      </c>
      <c r="H37" s="13"/>
    </row>
    <row r="38" spans="2:8" ht="22.5" customHeight="1">
      <c r="B38" s="22" t="s">
        <v>10</v>
      </c>
      <c r="C38" s="4">
        <v>22090000</v>
      </c>
      <c r="D38" s="1">
        <f>'[1]січень-лютий'!$C$48</f>
        <v>3729</v>
      </c>
      <c r="E38" s="1">
        <f>'[1]січень-березень'!$D$48</f>
        <v>1147.9</v>
      </c>
      <c r="F38" s="2">
        <f>'[1]січень-березень'!$E$48</f>
        <v>654.7915</v>
      </c>
      <c r="G38" s="13">
        <f t="shared" si="0"/>
        <v>17.5594395280236</v>
      </c>
      <c r="H38" s="13">
        <f t="shared" si="1"/>
        <v>57.04255597177455</v>
      </c>
    </row>
    <row r="39" spans="2:8" ht="23.25" customHeight="1">
      <c r="B39" s="20" t="s">
        <v>11</v>
      </c>
      <c r="C39" s="11">
        <v>24000000</v>
      </c>
      <c r="D39" s="12">
        <f>D40</f>
        <v>314.4</v>
      </c>
      <c r="E39" s="12">
        <f>E40</f>
        <v>12</v>
      </c>
      <c r="F39" s="12">
        <f>F40</f>
        <v>77.08525000000006</v>
      </c>
      <c r="G39" s="13">
        <f t="shared" si="0"/>
        <v>24.51820928753183</v>
      </c>
      <c r="H39" s="13">
        <f t="shared" si="1"/>
        <v>642.3770833333339</v>
      </c>
    </row>
    <row r="40" spans="2:8" ht="22.5" customHeight="1">
      <c r="B40" s="22" t="s">
        <v>7</v>
      </c>
      <c r="C40" s="4">
        <v>24060300</v>
      </c>
      <c r="D40" s="1">
        <f>'[1]січень-лютий'!$C$50</f>
        <v>314.4</v>
      </c>
      <c r="E40" s="1">
        <f>'[1]січень-березень'!$D$50</f>
        <v>12</v>
      </c>
      <c r="F40" s="2">
        <f>'[1]січень-березень'!$E$50</f>
        <v>77.08525000000006</v>
      </c>
      <c r="G40" s="13">
        <f t="shared" si="0"/>
        <v>24.51820928753183</v>
      </c>
      <c r="H40" s="13">
        <f t="shared" si="1"/>
        <v>642.3770833333339</v>
      </c>
    </row>
    <row r="41" spans="2:8" ht="18.75">
      <c r="B41" s="10" t="s">
        <v>12</v>
      </c>
      <c r="C41" s="11">
        <v>30000000</v>
      </c>
      <c r="D41" s="12">
        <f>D42</f>
        <v>287.1</v>
      </c>
      <c r="E41" s="12">
        <f>E42</f>
        <v>8</v>
      </c>
      <c r="F41" s="12">
        <f>F42</f>
        <v>108.13725</v>
      </c>
      <c r="G41" s="13">
        <f t="shared" si="0"/>
        <v>37.66536050156739</v>
      </c>
      <c r="H41" s="13">
        <f t="shared" si="1"/>
        <v>1351.7156249999998</v>
      </c>
    </row>
    <row r="42" spans="2:8" ht="93.75">
      <c r="B42" s="33" t="s">
        <v>74</v>
      </c>
      <c r="C42" s="4">
        <v>31010200</v>
      </c>
      <c r="D42" s="1">
        <f>'[1]січень-лютий'!$C$51</f>
        <v>287.1</v>
      </c>
      <c r="E42" s="1">
        <f>'[1]січень-березень'!$D$51</f>
        <v>8</v>
      </c>
      <c r="F42" s="2">
        <f>'[1]січень-березень'!$E$51</f>
        <v>108.13725</v>
      </c>
      <c r="G42" s="13">
        <f t="shared" si="0"/>
        <v>37.66536050156739</v>
      </c>
      <c r="H42" s="13">
        <f t="shared" si="1"/>
        <v>1351.7156249999998</v>
      </c>
    </row>
    <row r="43" spans="2:8" ht="37.5">
      <c r="B43" s="32" t="s">
        <v>73</v>
      </c>
      <c r="C43" s="4">
        <v>31020000</v>
      </c>
      <c r="D43" s="1"/>
      <c r="E43" s="1"/>
      <c r="F43" s="2">
        <f>'[1]січень-березень'!$E$52</f>
        <v>0.45213</v>
      </c>
      <c r="G43" s="13"/>
      <c r="H43" s="13"/>
    </row>
    <row r="44" spans="2:8" ht="18.75">
      <c r="B44" s="23" t="s">
        <v>47</v>
      </c>
      <c r="C44" s="11"/>
      <c r="D44" s="12">
        <f>D6+D30+D41</f>
        <v>1028217.9</v>
      </c>
      <c r="E44" s="12">
        <f>E6+E30+E41</f>
        <v>218499.4</v>
      </c>
      <c r="F44" s="12">
        <f>F6+F30+F41+F43</f>
        <v>271300.37144</v>
      </c>
      <c r="G44" s="13">
        <f t="shared" si="0"/>
        <v>26.385493915248897</v>
      </c>
      <c r="H44" s="13">
        <f t="shared" si="1"/>
        <v>124.16527067808883</v>
      </c>
    </row>
    <row r="45" spans="2:8" ht="18.75">
      <c r="B45" s="24" t="s">
        <v>48</v>
      </c>
      <c r="C45" s="25"/>
      <c r="D45" s="28"/>
      <c r="E45" s="28"/>
      <c r="F45" s="12"/>
      <c r="G45" s="12"/>
      <c r="H45" s="13"/>
    </row>
    <row r="46" spans="2:8" ht="18.75" customHeight="1">
      <c r="B46" s="26" t="s">
        <v>49</v>
      </c>
      <c r="C46" s="27" t="s">
        <v>50</v>
      </c>
      <c r="D46" s="29">
        <v>42208.6</v>
      </c>
      <c r="E46" s="29">
        <v>11858.5</v>
      </c>
      <c r="F46" s="30">
        <v>6544.4</v>
      </c>
      <c r="G46" s="30">
        <f>F46/D46*100</f>
        <v>15.50489710627692</v>
      </c>
      <c r="H46" s="5">
        <f>F46/E46*100</f>
        <v>55.18741830754311</v>
      </c>
    </row>
    <row r="47" spans="2:8" ht="18.75" customHeight="1">
      <c r="B47" s="26" t="s">
        <v>51</v>
      </c>
      <c r="C47" s="27" t="s">
        <v>52</v>
      </c>
      <c r="D47" s="29">
        <v>716714.9</v>
      </c>
      <c r="E47" s="29">
        <v>186576</v>
      </c>
      <c r="F47" s="30">
        <v>96832.1</v>
      </c>
      <c r="G47" s="30">
        <f aca="true" t="shared" si="2" ref="G47:G54">F47/D47*100</f>
        <v>13.51054652275263</v>
      </c>
      <c r="H47" s="5">
        <f aca="true" t="shared" si="3" ref="H47:H54">F47/E47*100</f>
        <v>51.89954763742389</v>
      </c>
    </row>
    <row r="48" spans="2:8" ht="18.75">
      <c r="B48" s="26" t="s">
        <v>53</v>
      </c>
      <c r="C48" s="27" t="s">
        <v>54</v>
      </c>
      <c r="D48" s="29">
        <v>147599.8</v>
      </c>
      <c r="E48" s="29">
        <v>33923.1</v>
      </c>
      <c r="F48" s="30">
        <v>19157.3</v>
      </c>
      <c r="G48" s="30">
        <f t="shared" si="2"/>
        <v>12.979218129021856</v>
      </c>
      <c r="H48" s="5">
        <f t="shared" si="3"/>
        <v>56.47272802308751</v>
      </c>
    </row>
    <row r="49" spans="2:8" ht="18.75">
      <c r="B49" s="26" t="s">
        <v>55</v>
      </c>
      <c r="C49" s="27" t="s">
        <v>56</v>
      </c>
      <c r="D49" s="29">
        <v>16492.1</v>
      </c>
      <c r="E49" s="29">
        <v>4122.6</v>
      </c>
      <c r="F49" s="30">
        <v>1945.1</v>
      </c>
      <c r="G49" s="30">
        <f t="shared" si="2"/>
        <v>11.794131735800779</v>
      </c>
      <c r="H49" s="5">
        <f t="shared" si="3"/>
        <v>47.18139038470867</v>
      </c>
    </row>
    <row r="50" spans="2:8" ht="18.75">
      <c r="B50" s="26" t="s">
        <v>57</v>
      </c>
      <c r="C50" s="27" t="s">
        <v>58</v>
      </c>
      <c r="D50" s="29">
        <v>14770</v>
      </c>
      <c r="E50" s="29">
        <v>3253.5</v>
      </c>
      <c r="F50" s="30">
        <v>2363.9</v>
      </c>
      <c r="G50" s="30">
        <f t="shared" si="2"/>
        <v>16.00473933649289</v>
      </c>
      <c r="H50" s="5">
        <f t="shared" si="3"/>
        <v>72.6571384662671</v>
      </c>
    </row>
    <row r="51" spans="2:8" ht="18.75">
      <c r="B51" s="26" t="s">
        <v>59</v>
      </c>
      <c r="C51" s="27" t="s">
        <v>60</v>
      </c>
      <c r="D51" s="29">
        <v>28328.1</v>
      </c>
      <c r="E51" s="29">
        <v>6742.9</v>
      </c>
      <c r="F51" s="30">
        <v>3400</v>
      </c>
      <c r="G51" s="30">
        <f t="shared" si="2"/>
        <v>12.002216880059024</v>
      </c>
      <c r="H51" s="5">
        <f>F51/E51*100</f>
        <v>50.42340832579454</v>
      </c>
    </row>
    <row r="52" spans="2:8" ht="18.75">
      <c r="B52" s="26" t="s">
        <v>61</v>
      </c>
      <c r="C52" s="27" t="s">
        <v>62</v>
      </c>
      <c r="D52" s="29">
        <v>94.2</v>
      </c>
      <c r="E52" s="29">
        <v>27.3</v>
      </c>
      <c r="F52" s="30"/>
      <c r="G52" s="30"/>
      <c r="H52" s="5"/>
    </row>
    <row r="53" spans="2:8" ht="18.75">
      <c r="B53" s="26" t="s">
        <v>63</v>
      </c>
      <c r="C53" s="27" t="s">
        <v>64</v>
      </c>
      <c r="D53" s="29">
        <v>65</v>
      </c>
      <c r="E53" s="29">
        <v>11.8</v>
      </c>
      <c r="F53" s="30"/>
      <c r="G53" s="30"/>
      <c r="H53" s="13"/>
    </row>
    <row r="54" spans="2:8" ht="18.75">
      <c r="B54" s="24" t="s">
        <v>65</v>
      </c>
      <c r="C54" s="25"/>
      <c r="D54" s="31">
        <f>SUM(D46:D53)</f>
        <v>966272.7</v>
      </c>
      <c r="E54" s="31">
        <f>SUM(E46:E53)</f>
        <v>246515.69999999998</v>
      </c>
      <c r="F54" s="31">
        <f>SUM(F46:F53)</f>
        <v>130242.8</v>
      </c>
      <c r="G54" s="37">
        <f t="shared" si="2"/>
        <v>13.478886446859153</v>
      </c>
      <c r="H54" s="13">
        <f t="shared" si="3"/>
        <v>52.83347064710281</v>
      </c>
    </row>
    <row r="55" spans="2:8" ht="18.75">
      <c r="B55" s="24" t="s">
        <v>66</v>
      </c>
      <c r="C55" s="27"/>
      <c r="D55" s="29"/>
      <c r="E55" s="29"/>
      <c r="F55" s="12"/>
      <c r="G55" s="12"/>
      <c r="H55" s="13"/>
    </row>
    <row r="56" spans="2:8" ht="18.75">
      <c r="B56" s="26" t="s">
        <v>49</v>
      </c>
      <c r="C56" s="27" t="s">
        <v>50</v>
      </c>
      <c r="D56" s="29">
        <v>87</v>
      </c>
      <c r="E56" s="29"/>
      <c r="F56" s="30"/>
      <c r="G56" s="30"/>
      <c r="H56" s="13"/>
    </row>
    <row r="57" spans="2:8" ht="18.75">
      <c r="B57" s="26" t="s">
        <v>51</v>
      </c>
      <c r="C57" s="27" t="s">
        <v>52</v>
      </c>
      <c r="D57" s="29">
        <v>29240.7</v>
      </c>
      <c r="E57" s="29"/>
      <c r="F57" s="30"/>
      <c r="G57" s="30"/>
      <c r="H57" s="13"/>
    </row>
    <row r="58" spans="2:8" ht="18.75">
      <c r="B58" s="26" t="s">
        <v>53</v>
      </c>
      <c r="C58" s="27" t="s">
        <v>54</v>
      </c>
      <c r="D58" s="29">
        <v>12929.1</v>
      </c>
      <c r="E58" s="29"/>
      <c r="F58" s="30"/>
      <c r="G58" s="30"/>
      <c r="H58" s="13"/>
    </row>
    <row r="59" spans="2:8" ht="18.75">
      <c r="B59" s="26" t="s">
        <v>55</v>
      </c>
      <c r="C59" s="27" t="s">
        <v>56</v>
      </c>
      <c r="D59" s="29">
        <v>728</v>
      </c>
      <c r="E59" s="29"/>
      <c r="F59" s="30"/>
      <c r="G59" s="30"/>
      <c r="H59" s="13"/>
    </row>
    <row r="60" spans="2:8" ht="18.75">
      <c r="B60" s="26" t="s">
        <v>57</v>
      </c>
      <c r="C60" s="27" t="s">
        <v>58</v>
      </c>
      <c r="D60" s="29">
        <v>14260.5</v>
      </c>
      <c r="E60" s="29"/>
      <c r="F60" s="30"/>
      <c r="G60" s="30"/>
      <c r="H60" s="13"/>
    </row>
    <row r="61" spans="2:8" ht="18.75">
      <c r="B61" s="26" t="s">
        <v>59</v>
      </c>
      <c r="C61" s="27" t="s">
        <v>60</v>
      </c>
      <c r="D61" s="29">
        <v>2870</v>
      </c>
      <c r="E61" s="29"/>
      <c r="F61" s="30"/>
      <c r="G61" s="30"/>
      <c r="H61" s="13"/>
    </row>
    <row r="62" spans="2:8" ht="18.75">
      <c r="B62" s="26" t="s">
        <v>67</v>
      </c>
      <c r="C62" s="27" t="s">
        <v>68</v>
      </c>
      <c r="D62" s="29">
        <v>5850</v>
      </c>
      <c r="E62" s="29">
        <v>1700</v>
      </c>
      <c r="F62" s="30"/>
      <c r="G62" s="30"/>
      <c r="H62" s="13"/>
    </row>
    <row r="63" spans="2:8" ht="18.75">
      <c r="B63" s="26" t="s">
        <v>69</v>
      </c>
      <c r="C63" s="27" t="s">
        <v>70</v>
      </c>
      <c r="D63" s="29">
        <v>4040.6</v>
      </c>
      <c r="E63" s="29">
        <v>817.4</v>
      </c>
      <c r="F63" s="30">
        <v>310</v>
      </c>
      <c r="G63" s="30">
        <f>F63/D63*100</f>
        <v>7.672127901796763</v>
      </c>
      <c r="H63" s="5">
        <f>F63/E63*100</f>
        <v>37.92512845608025</v>
      </c>
    </row>
    <row r="64" spans="2:8" ht="18.75">
      <c r="B64" s="24" t="s">
        <v>71</v>
      </c>
      <c r="C64" s="25"/>
      <c r="D64" s="31">
        <f>SUM(D56:D63)</f>
        <v>70005.90000000001</v>
      </c>
      <c r="E64" s="31">
        <f>SUM(E56:E63)</f>
        <v>2517.4</v>
      </c>
      <c r="F64" s="31">
        <f>SUM(F56:F63)</f>
        <v>310</v>
      </c>
      <c r="G64" s="37">
        <f>F64/D64*100</f>
        <v>0.44281981947235877</v>
      </c>
      <c r="H64" s="13">
        <f>F64/E64*100</f>
        <v>12.314292524032732</v>
      </c>
    </row>
    <row r="65" spans="2:8" ht="18.75">
      <c r="B65" s="24" t="s">
        <v>72</v>
      </c>
      <c r="C65" s="25"/>
      <c r="D65" s="31">
        <f>D54+D64</f>
        <v>1036278.6</v>
      </c>
      <c r="E65" s="31">
        <f>E54+E64</f>
        <v>249033.09999999998</v>
      </c>
      <c r="F65" s="31">
        <f>F54+F64</f>
        <v>130552.8</v>
      </c>
      <c r="G65" s="37">
        <f>F65/D65*100</f>
        <v>12.598233718229828</v>
      </c>
      <c r="H65" s="13">
        <f>F65/E65*100</f>
        <v>52.42387457731523</v>
      </c>
    </row>
    <row r="66" ht="12.75">
      <c r="G66" s="34"/>
    </row>
  </sheetData>
  <sheetProtection/>
  <mergeCells count="8">
    <mergeCell ref="B1:H1"/>
    <mergeCell ref="B2:H2"/>
    <mergeCell ref="B3:B4"/>
    <mergeCell ref="C3:C4"/>
    <mergeCell ref="D3:D4"/>
    <mergeCell ref="E3:E4"/>
    <mergeCell ref="F3:F4"/>
    <mergeCell ref="G3:H3"/>
  </mergeCells>
  <printOptions/>
  <pageMargins left="0.1968503937007874" right="0.4724409448818898" top="0.4330708661417323" bottom="0.3937007874015748" header="0.984251968503937" footer="0.2755905511811024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chevjuk</cp:lastModifiedBy>
  <cp:lastPrinted>2015-08-25T09:40:47Z</cp:lastPrinted>
  <dcterms:created xsi:type="dcterms:W3CDTF">1996-10-08T23:32:33Z</dcterms:created>
  <dcterms:modified xsi:type="dcterms:W3CDTF">2016-03-11T09:18:20Z</dcterms:modified>
  <cp:category/>
  <cp:version/>
  <cp:contentType/>
  <cp:contentStatus/>
</cp:coreProperties>
</file>